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40" windowHeight="6480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</sheets>
  <definedNames>
    <definedName name="_xlnm.Print_Area" localSheetId="5">'2007'!$A$1:$K$479</definedName>
    <definedName name="_xlnm.Print_Area" localSheetId="4">'2008'!$A$1:$J$549</definedName>
    <definedName name="_xlnm.Print_Area" localSheetId="3">'2009'!$A$1:$I$557</definedName>
    <definedName name="_xlnm.Print_Area" localSheetId="2">'2010'!$A$1:$J$569</definedName>
    <definedName name="_xlnm.Print_Area" localSheetId="0">'2012'!$A$1:$J$601</definedName>
  </definedNames>
  <calcPr fullCalcOnLoad="1"/>
</workbook>
</file>

<file path=xl/sharedStrings.xml><?xml version="1.0" encoding="utf-8"?>
<sst xmlns="http://schemas.openxmlformats.org/spreadsheetml/2006/main" count="4230" uniqueCount="407">
  <si>
    <t>Daň z příjmů FO ze závislé činnosti</t>
  </si>
  <si>
    <t>Daň z příjmů FO ze samost. výdělečné činnosti</t>
  </si>
  <si>
    <t>Daň z příjmů FO z kapitálové činnosti</t>
  </si>
  <si>
    <t>Daň z příjmů právnických osob</t>
  </si>
  <si>
    <t>Daň z příjmů právnických osob za obce</t>
  </si>
  <si>
    <t>Daň z přidané hodnoty</t>
  </si>
  <si>
    <t>Poplatek ze psů</t>
  </si>
  <si>
    <t>Poplatek za užívání veřejného prostranství</t>
  </si>
  <si>
    <t>Poplatek za ubytovací kapacity</t>
  </si>
  <si>
    <t>Poplatek za provozovaný výherní hrací přístroj</t>
  </si>
  <si>
    <t>Odvod výtěžku z provozování loterií</t>
  </si>
  <si>
    <t>Správní poplatky</t>
  </si>
  <si>
    <t>Daň z nemovitostí</t>
  </si>
  <si>
    <t>Splátky půjček od  obyvatelstva</t>
  </si>
  <si>
    <t>Převody z rozpočtových účtů</t>
  </si>
  <si>
    <t>Paragraf</t>
  </si>
  <si>
    <t>Položka</t>
  </si>
  <si>
    <t>Návrh rozpočtu na r. 2007</t>
  </si>
  <si>
    <t>Příjmy z poskytování služeb a výrobků</t>
  </si>
  <si>
    <t>*</t>
  </si>
  <si>
    <t>Pěstební činnost</t>
  </si>
  <si>
    <t>**</t>
  </si>
  <si>
    <t>Lesní hospodářství</t>
  </si>
  <si>
    <t>Pitná voda</t>
  </si>
  <si>
    <t>Přijaté nekapitálové příspěvky a náhrady</t>
  </si>
  <si>
    <t>Předškolní zařízení</t>
  </si>
  <si>
    <t>Příjmy z pronájmu ostatních nemovitostí a jejich částí</t>
  </si>
  <si>
    <t>Základní školy</t>
  </si>
  <si>
    <t>Zařízení předškolní výchovy a základního školství</t>
  </si>
  <si>
    <t>Školní stravování</t>
  </si>
  <si>
    <t>Ostatní zařízení související s výchovou a vzděláváním</t>
  </si>
  <si>
    <t>Činnosti knihovnické</t>
  </si>
  <si>
    <t>Činnosti muzeí a galerií</t>
  </si>
  <si>
    <t>Kultura</t>
  </si>
  <si>
    <t>Ostatní záležitosti sdělovacích prostředků</t>
  </si>
  <si>
    <t>Sdělovací prostředky</t>
  </si>
  <si>
    <t>Příjmy z prodeje nakoupeného zboží</t>
  </si>
  <si>
    <t>Ostatní záležitosti kultury, církví a sdělovacích prostředků</t>
  </si>
  <si>
    <t>Bytové hospodářství</t>
  </si>
  <si>
    <t>Nebytové hospodářství</t>
  </si>
  <si>
    <t>Rozvoj bydlení a bytové hospodářství</t>
  </si>
  <si>
    <t>Veřejné osvětlení</t>
  </si>
  <si>
    <t>Pohřebnictví</t>
  </si>
  <si>
    <t>Výstavba a údržba místních inženýrských sítí</t>
  </si>
  <si>
    <t>Lokální zásobování teplem</t>
  </si>
  <si>
    <t>Příjmy z pronájmu pozemků</t>
  </si>
  <si>
    <t>Příjmy z prodeje pozemků</t>
  </si>
  <si>
    <t>Komunální služby a územní rozvoj jinde nezařazené</t>
  </si>
  <si>
    <t>Komunální služby a rozvoj</t>
  </si>
  <si>
    <t>Ostatní nedaňové příjmy</t>
  </si>
  <si>
    <t>Sběr a svoz komunálních odpadů</t>
  </si>
  <si>
    <t>Využívání a zneškodňování komunálních odpadů</t>
  </si>
  <si>
    <t>Nakládání s odpady</t>
  </si>
  <si>
    <t>Příjmy z prodeje krátkodobého majetku</t>
  </si>
  <si>
    <t>Příjmy z prodeje nemovitostí a jejich částí</t>
  </si>
  <si>
    <t>Činnost místní správy</t>
  </si>
  <si>
    <t>Regionální a místní správa</t>
  </si>
  <si>
    <t>Příjmy z úroků</t>
  </si>
  <si>
    <t>Obecné příjmy a výdaje z finančních operací</t>
  </si>
  <si>
    <t>Odvádění a čištění odpadních vod a nakládání s kaly</t>
  </si>
  <si>
    <t>Odvádění a čištění odpadních vod</t>
  </si>
  <si>
    <t>PŘÍJMY  CELKEM</t>
  </si>
  <si>
    <t>Nákup ostatních služeb</t>
  </si>
  <si>
    <t>Knihy, učební pomůcky a tisk</t>
  </si>
  <si>
    <t>Opravy a udržování</t>
  </si>
  <si>
    <t>Budovy, haly a stavby</t>
  </si>
  <si>
    <t>Silnice</t>
  </si>
  <si>
    <t>Pozemní komunikace</t>
  </si>
  <si>
    <t>Elektrická energie</t>
  </si>
  <si>
    <t>Neinvestiční příspěvky zřízeným příspěvkovým organizacím</t>
  </si>
  <si>
    <t>Ostatní výdaje z finančního vypořádání minulých let</t>
  </si>
  <si>
    <t>Nákup materiálu jinde nezařazený</t>
  </si>
  <si>
    <t>Studená vod</t>
  </si>
  <si>
    <t>Plyn</t>
  </si>
  <si>
    <t xml:space="preserve">Školní stravování </t>
  </si>
  <si>
    <t>Ostatní osobní výdaje</t>
  </si>
  <si>
    <t>Povinné pojistné na soc. zabezp. a přísp. na st. politiku zaměstn.</t>
  </si>
  <si>
    <t>Povinné pojistné na veřejné zdravotní pojištění</t>
  </si>
  <si>
    <t>Drobný hmotný dlouhodobý majetek</t>
  </si>
  <si>
    <t>Poskytnuté neinvestiční příspěvky a náhrady</t>
  </si>
  <si>
    <t>Věcné dary</t>
  </si>
  <si>
    <t>Nákup zboží za účelem dalšího prodeje</t>
  </si>
  <si>
    <t>Pohonné hmoty a maziva</t>
  </si>
  <si>
    <t>Cestovné</t>
  </si>
  <si>
    <t>Pohoštění</t>
  </si>
  <si>
    <t>Ostatní tělovýchovná činnost</t>
  </si>
  <si>
    <t>Tělovýchova</t>
  </si>
  <si>
    <t>Konzultační, poradenské a právní služby</t>
  </si>
  <si>
    <t>Studená voda</t>
  </si>
  <si>
    <t>Ostatní nákup dlouhodobého nehmotného majetku</t>
  </si>
  <si>
    <t>Územní plánování</t>
  </si>
  <si>
    <t>Platy zaměstnanců v pracovním poměru</t>
  </si>
  <si>
    <t>Ochranné pomůcky</t>
  </si>
  <si>
    <t>Služby telekomunikací a radiokomunikací</t>
  </si>
  <si>
    <t>Stroje, přístroje a zařízení</t>
  </si>
  <si>
    <t>Pozemky</t>
  </si>
  <si>
    <t xml:space="preserve">Komunální služby a územní rozvoj </t>
  </si>
  <si>
    <t xml:space="preserve">Komunální služby a územní rozvoj jinde nezařazené </t>
  </si>
  <si>
    <t>Ochrana přírody a krajiny</t>
  </si>
  <si>
    <t>Ekologická výchova a osvěta</t>
  </si>
  <si>
    <t>Ostatní činnosti v životním prostředí</t>
  </si>
  <si>
    <t>Služby pošt</t>
  </si>
  <si>
    <t>Služby školení a vzdělávání</t>
  </si>
  <si>
    <t>Poskytované zálohy vlastní pokladně</t>
  </si>
  <si>
    <t>Ostatní neinvestiční transfery obyvatelstvu</t>
  </si>
  <si>
    <t>Ostatní sociální péče a pomoc</t>
  </si>
  <si>
    <t>Ostatní platy</t>
  </si>
  <si>
    <t>Služby peněžních ústavů</t>
  </si>
  <si>
    <t>Požární ochrana</t>
  </si>
  <si>
    <t>Odměny zastupitelstev obcí a krajů</t>
  </si>
  <si>
    <t>Ostatní platby za provedenou práci jinde nezařazené</t>
  </si>
  <si>
    <t>Zastupitelstva obcí</t>
  </si>
  <si>
    <t>Volby do Parlamentu ČR</t>
  </si>
  <si>
    <t>Volby do zastupitelstev územních samosprávních celků</t>
  </si>
  <si>
    <t>Zastupitelské orgány</t>
  </si>
  <si>
    <t>Ostatní povinné pojistné hrazené zaměstnavatelem</t>
  </si>
  <si>
    <t>Nájemné za půdu</t>
  </si>
  <si>
    <t>Programové vybavení</t>
  </si>
  <si>
    <t>Nájemné za nájem s právem koupě</t>
  </si>
  <si>
    <t>Nákup kolků</t>
  </si>
  <si>
    <t>Platby daní a poplatků</t>
  </si>
  <si>
    <t>Úroky</t>
  </si>
  <si>
    <t>Zaplacené sankce</t>
  </si>
  <si>
    <t>Převody fondu kultur. a soc. potřeb a soc. fondu obcí a krajů</t>
  </si>
  <si>
    <t>Převody vlastním rozpočtovým účtům</t>
  </si>
  <si>
    <t>Převody vlastním fondům a v rozpočtech územní úrovně</t>
  </si>
  <si>
    <t>Ostatní finanční operace</t>
  </si>
  <si>
    <t>Péče o vzhled obcí a veřejnou zeleň</t>
  </si>
  <si>
    <t>Ostatní činnosti v záležitostech kultury, církví a sděl. prostř.</t>
  </si>
  <si>
    <t>CELKOVÉ  SALDO</t>
  </si>
  <si>
    <t>Skutečnost k 31.12.2006</t>
  </si>
  <si>
    <t>Název položky</t>
  </si>
  <si>
    <t>000</t>
  </si>
  <si>
    <t>Příjmy z prodeje ostatních nemovitostí a jejich částí</t>
  </si>
  <si>
    <t>Splátky dlouhodobých úvěrů a půjček</t>
  </si>
  <si>
    <t>***</t>
  </si>
  <si>
    <t>Dluhová služba v %</t>
  </si>
  <si>
    <t>Neinvestiční přijaté transfery z všeob. pokl. správy st. rozpočtu</t>
  </si>
  <si>
    <t>Neinv. přijaté transfery ze st. rozpočtu v rámci souhrn. dotač. vztahu</t>
  </si>
  <si>
    <t>Ostní neinvestiční přijaté transfery ze státního rozpočtu</t>
  </si>
  <si>
    <t>Neinvestiční přijaté transfery od obcí</t>
  </si>
  <si>
    <t>Neinvestiční přijaté transfery od krajů</t>
  </si>
  <si>
    <t xml:space="preserve">Ost. neinvest. přijaté transfery od rozpočtů územní úrovně </t>
  </si>
  <si>
    <t>Investiční přijaté transfery ze státních fondů</t>
  </si>
  <si>
    <t>Ostatní invest. přijaté transfery od rozpočtů územní úrovně</t>
  </si>
  <si>
    <t>Investiční transfery zřízeným příspěvkovým a podobným organizacím</t>
  </si>
  <si>
    <t>Neinvestiční transfery občanským sdružením</t>
  </si>
  <si>
    <t>Investiční transfery nefinančním podnikatelským subjektům</t>
  </si>
  <si>
    <t>Neinvestiční transfery obecně prospěšným společnostem</t>
  </si>
  <si>
    <t>Neinvestiční transfery obcím</t>
  </si>
  <si>
    <t>Ostatní neinvestiční transfery veřej. rozpočtům územní úrovně</t>
  </si>
  <si>
    <t>Ostatní investiční transfery veřejným rozpočtům územní úrovně</t>
  </si>
  <si>
    <t>Investiční přijaté transfery od krajů</t>
  </si>
  <si>
    <t>Ostatní invest. přijaté transfery ze státního rozpočtu</t>
  </si>
  <si>
    <t>Pořízení, zachování a obnova hodnot míst. kultury a historie</t>
  </si>
  <si>
    <t>Ochrana památek a péče o kulturní dědictví</t>
  </si>
  <si>
    <t>Neinvestiční půjčené prostředky obyvatelstvu</t>
  </si>
  <si>
    <t>Ostatní rozvoj bydlení a bytového hospodářství</t>
  </si>
  <si>
    <t>Schválený rozpočet na r. 2006</t>
  </si>
  <si>
    <t>Ostatní kapitálové výdaje jinde nezařazené</t>
  </si>
  <si>
    <t>1)</t>
  </si>
  <si>
    <t>Prodej 4 bytů</t>
  </si>
  <si>
    <t>2)</t>
  </si>
  <si>
    <t>3)</t>
  </si>
  <si>
    <t>4)</t>
  </si>
  <si>
    <t>5)</t>
  </si>
  <si>
    <t>7)</t>
  </si>
  <si>
    <t>Kabely - sídliště Tesla</t>
  </si>
  <si>
    <t>Doplatek za plynofikaci</t>
  </si>
  <si>
    <t>6)</t>
  </si>
  <si>
    <t>Nákup pozemků - sídliště Tesla</t>
  </si>
  <si>
    <t>Komunikace - sídliště Tesla</t>
  </si>
  <si>
    <t>Rozpis úvěrových splátek :</t>
  </si>
  <si>
    <t>Drobné investiční akce (12 x 16,7 tis. Kč) - úvěr 2 mil. Kč</t>
  </si>
  <si>
    <t>Plynofikace (12 x 53 tis. Kč) - úvěr 7 mil. Kč</t>
  </si>
  <si>
    <t>Vodovod Jakubovice (11 x 21 tis. Kč +1 x 17 tis. Kč, splaceno v XII./07)</t>
  </si>
  <si>
    <t>Chmátalovo (splaceno v červnu 2007)</t>
  </si>
  <si>
    <t>Včetně poplatku za uložení zeminy (625 tis. Kč)</t>
  </si>
  <si>
    <t>Návrh rozpočtu obce Dolní Čermná na rok 2007</t>
  </si>
  <si>
    <t>Příjmy v tis. Kč</t>
  </si>
  <si>
    <t>Rozp. po změnách bez č. 6</t>
  </si>
  <si>
    <t>Výdaje v tis. Kč</t>
  </si>
  <si>
    <t>Daňové příjmy a přijaté transfery</t>
  </si>
  <si>
    <t>Pořízení dlouhodobého nehmotného majetku</t>
  </si>
  <si>
    <t>Doplatek projektu na kanalizaci</t>
  </si>
  <si>
    <t>8)</t>
  </si>
  <si>
    <t>VÝDAJE CELKEM</t>
  </si>
  <si>
    <t>VÝDAJE  CELKEM včetně splátek úvěrů a půjček</t>
  </si>
  <si>
    <t>9)</t>
  </si>
  <si>
    <t>Splátky úvěrů 1 324,40 tis. Kč</t>
  </si>
  <si>
    <t>Splátka půjčky Fondu rozvoje bydlení 1 358 tis. Kč</t>
  </si>
  <si>
    <t>Služby sociální péče</t>
  </si>
  <si>
    <t>10)</t>
  </si>
  <si>
    <t xml:space="preserve">Výdaje včetně 12 splátek á 50 tis. Kč firmě Laspon </t>
  </si>
  <si>
    <t>11)</t>
  </si>
  <si>
    <t>Bankovní úroky a úroky firmě Laspon</t>
  </si>
  <si>
    <t>Poplatek za likvidaci komunálního odpadu</t>
  </si>
  <si>
    <t>Vnitřní obchod</t>
  </si>
  <si>
    <t>Ostatní sociální péče a pomoc ost. skupinám obyvatelstva</t>
  </si>
  <si>
    <t>Osobní asistence, pečovat. služba a podpora samost. bydlení</t>
  </si>
  <si>
    <t>----------------------</t>
  </si>
  <si>
    <t>Ostatní zájmová činnost</t>
  </si>
  <si>
    <t>Návrh rozpočtu na r. 2007 v Kč</t>
  </si>
  <si>
    <t>Schválený rozpočet na r. 2007</t>
  </si>
  <si>
    <t>Návrh rozpočtu obce Dolní Čermná na rok 2008</t>
  </si>
  <si>
    <t>Přijaté neinvestiční dary</t>
  </si>
  <si>
    <t>Požární ochrana - dobrovolná část</t>
  </si>
  <si>
    <t>Ostatní nákupy jinde nezařazené</t>
  </si>
  <si>
    <t>Odvody za odnětí zemědělské půdy</t>
  </si>
  <si>
    <t>Přijaté pojistné náhrady</t>
  </si>
  <si>
    <t>Finanční vypořádání minulých let</t>
  </si>
  <si>
    <t>Ostatní činnosti</t>
  </si>
  <si>
    <t>Výdaje z finančního vypořádání min. let mezi krajem a obcemi</t>
  </si>
  <si>
    <t>Osobní asist., pečov. služba a podpora samost. bydlení</t>
  </si>
  <si>
    <t>Ost. činnosti v záležitostech kultury, církví a sděl. prostř.</t>
  </si>
  <si>
    <t>Pořízení, zachování a obn. hodnot míst. kultury a historie</t>
  </si>
  <si>
    <t>Ost. neinvestiční transfery veřejným rozpočtům územní úrovně</t>
  </si>
  <si>
    <t>Investiční transfery zřízeným příspěvkovým a podobným org.</t>
  </si>
  <si>
    <t>Ost. záležitosti kultury, církví a sdělovacích prostředků</t>
  </si>
  <si>
    <t>Ostatní zájmová činnost a rekreace</t>
  </si>
  <si>
    <t>Ostatní neinvestiční přijaté transfery ze státního rozpočtu</t>
  </si>
  <si>
    <t xml:space="preserve">Splátky úvěrů </t>
  </si>
  <si>
    <t>Leasingové splátky automobilu</t>
  </si>
  <si>
    <t>Příjmy z finanč. vypořádání min. let mezi krajem a obcemi</t>
  </si>
  <si>
    <t>12)</t>
  </si>
  <si>
    <t>V r. 2007 byl mimořádný příspěvek pro klub šachistů</t>
  </si>
  <si>
    <t>13)</t>
  </si>
  <si>
    <t>Poznámky</t>
  </si>
  <si>
    <t>Daň z příjmů za obec (příjmy = výdaje)</t>
  </si>
  <si>
    <t>Splátky půjček z Fondu rozvoje bydlení</t>
  </si>
  <si>
    <t>Dotace od Úřadu práce</t>
  </si>
  <si>
    <t>Neinv. přij. transfery ze st. rozp. v rámci souhrn. dotač. vztahu</t>
  </si>
  <si>
    <t>Příspěvky od okolních obcí za žáky ZŠ D. Čermná</t>
  </si>
  <si>
    <t>Povolena větší těžba dřeva proti r. 2007 (cca o 200 tis. Kč)</t>
  </si>
  <si>
    <t>Voda, elektřina</t>
  </si>
  <si>
    <t>Prodej bytů</t>
  </si>
  <si>
    <t>Laspon - splátky 12 x 50 tis. Kč + navýšení úhrady (sníží se úroky a závazek z r. 2003)</t>
  </si>
  <si>
    <t>Převod z minulého roku</t>
  </si>
  <si>
    <t>Uvažuje se se znížením počtu zaměstnanců (alespoň o 1/2 úvazku)</t>
  </si>
  <si>
    <t>14)</t>
  </si>
  <si>
    <t>15)</t>
  </si>
  <si>
    <t>Rekonstrukce pensionu - topení, voda, 2 byty</t>
  </si>
  <si>
    <t>16)</t>
  </si>
  <si>
    <t>17)</t>
  </si>
  <si>
    <t>Zálohy v pokladně</t>
  </si>
  <si>
    <t>18)</t>
  </si>
  <si>
    <t>19)</t>
  </si>
  <si>
    <t>20)</t>
  </si>
  <si>
    <t>Nákup pozemků - sídliště Tesla (zbytek 100 tis Kč z r. 2007) a jiné</t>
  </si>
  <si>
    <t>21)</t>
  </si>
  <si>
    <t>Příspěvek DSO PBH na kanalizaci</t>
  </si>
  <si>
    <t>Investiční půjčené prostředky obyvatelstvu</t>
  </si>
  <si>
    <t>Skutečnost k 31.12.2007</t>
  </si>
  <si>
    <t>Léky a zdravotnický materiál</t>
  </si>
  <si>
    <t>Ostatní převody vlastním fondům</t>
  </si>
  <si>
    <t>Splátky půjčených prostředků od obyvatelstva</t>
  </si>
  <si>
    <t>Dlouhodobé přijaté půjčené prostředky</t>
  </si>
  <si>
    <t>PŘÍJMY  CELKEM  včetně přijatých úvěrů a půjček</t>
  </si>
  <si>
    <t>22)</t>
  </si>
  <si>
    <t>23)</t>
  </si>
  <si>
    <t>24)</t>
  </si>
  <si>
    <t>25)</t>
  </si>
  <si>
    <t>Odstupné za 3 měsíce</t>
  </si>
  <si>
    <t>V r. 2007 sítě na sídlišti, v r. 2008 plyn, topení</t>
  </si>
  <si>
    <t>Odstupné zaměstnancům</t>
  </si>
  <si>
    <t>Investiční akce v kempu - 750 tis. Kč rozloženo do 2 let</t>
  </si>
  <si>
    <t>Splátka půjčky Fondu rozvoje bydlení 1300 tis. Kč</t>
  </si>
  <si>
    <t>Oprava květinářství v minulém roce</t>
  </si>
  <si>
    <t>27)</t>
  </si>
  <si>
    <t>28)</t>
  </si>
  <si>
    <t>29)</t>
  </si>
  <si>
    <t>30)</t>
  </si>
  <si>
    <t>Doplatek plynofikace z r. 2004 - DSO Pod Bukovou horou</t>
  </si>
  <si>
    <t>26)</t>
  </si>
  <si>
    <t>V r. 2006 a 2007 příjmy za uložení bahna z rybníka</t>
  </si>
  <si>
    <t>Přijatý úvěr na splacení půjčky Fondu rozvoje bydlení</t>
  </si>
  <si>
    <t>V r. 2007 platba za opravu Smrčiny prostřednictvím DSO Pod Bukovou horou</t>
  </si>
  <si>
    <t>V r. 2007 oprava kostela v Jakubovicích</t>
  </si>
  <si>
    <t>Návrh rozpočtu na r. 2008</t>
  </si>
  <si>
    <t>Úroky z prodlení ze splátek firmě Laspon</t>
  </si>
  <si>
    <t>Dokončení opravy chodníku na hřbitově</t>
  </si>
  <si>
    <t>Počítá se se zvýšenou cenou za prodané pozemky (150,- Kč/m2)</t>
  </si>
  <si>
    <t>Rozpočet 2007 po změnách</t>
  </si>
  <si>
    <t>Úvěr na zaplacení půčky Fondu rozvoje bydlení (10 x 50 tis. Kč) - úvěr 1,2 mil. Kč</t>
  </si>
  <si>
    <t>VÝDAJE CELKEM bez splátek úvěrů a půjček</t>
  </si>
  <si>
    <t>Skutečnost 2008</t>
  </si>
  <si>
    <t>Skutečnost 2007</t>
  </si>
  <si>
    <t>Skutečnost 2006</t>
  </si>
  <si>
    <t>Ostatní činnosti jinde neuvedené</t>
  </si>
  <si>
    <t>Zohledněno navýšení místního koeficientu u staveb</t>
  </si>
  <si>
    <t>Dotace od úřadu práce</t>
  </si>
  <si>
    <t>Příspěvek na žáky od Petrovic a Verměřovic</t>
  </si>
  <si>
    <t>Přípěvky na kanalizaci pro DSO Pod Bukovou horou budou placeny z úvěru</t>
  </si>
  <si>
    <t>Úroky z prodlení firmě Laspon CZ</t>
  </si>
  <si>
    <t>Nízká cena dřeva, dokud nestoupne cena, nebude se tolik těžit</t>
  </si>
  <si>
    <t>Doplatky za stavbu garáže</t>
  </si>
  <si>
    <t>Dokončení chodníku na hřbitově</t>
  </si>
  <si>
    <t>Cesta na sídlišti u Tesly</t>
  </si>
  <si>
    <t>Příspěvky na činnost dobrovolným svazkům obcí</t>
  </si>
  <si>
    <t>Rekonstrukce penzionu bude v případě prodeje přilehlé hospodářské budovy</t>
  </si>
  <si>
    <t>Doplatky ze stavby garáže pro hasičská vozidla</t>
  </si>
  <si>
    <t>Leasingové splátky osobního automobilu</t>
  </si>
  <si>
    <t>Vratka nevyčerpané dotace poskytnuté na volby v r. 2008</t>
  </si>
  <si>
    <t>Splátky přijatých úvěrů dle uvedeného rozpisu</t>
  </si>
  <si>
    <t>Plynofikace - úvěr 7 mil. Kč (splátky 12 x 53 tis. Kč, tj. 636 tis. Kč)</t>
  </si>
  <si>
    <t>Nízká cena dřeva, nižší příjmy i výdaje, cca 50 tis. výdajů se předpokládá přesunout do r. 2010</t>
  </si>
  <si>
    <t>Drobné investiční akce - úvěr 2 mil. Kč do 20.6.2016 (splátky 12 x 16,7 tis. Kč, tj. 200,4 tis. Kč)</t>
  </si>
  <si>
    <t xml:space="preserve">Financování kanalizace dle úvěrové smlouvy </t>
  </si>
  <si>
    <t>Doplatek z vyúčtování plynofikace</t>
  </si>
  <si>
    <t>Zimní údržba cest, větší opravy se předpokládají po kanalizaci</t>
  </si>
  <si>
    <t>Cestovní ruch</t>
  </si>
  <si>
    <t>Platby cca 280 tis. Kč se předpokládají až v r. 2010</t>
  </si>
  <si>
    <t>Splátky firmě Laspon CZ (rekonstrukce Základní školy DČ v r. 2003)</t>
  </si>
  <si>
    <t>Peněžní převody v mezi účty v rámci obce (příjmy = výdaje)</t>
  </si>
  <si>
    <t>(splátky 12 x 50 tis. Kč, tj. 600 tis. Kč)</t>
  </si>
  <si>
    <t xml:space="preserve">Úvěr na zaplacení půčky Fondu rozvoje bydlení - úvěr 1,2 mil. Kč do 20.2.2010 </t>
  </si>
  <si>
    <t>Skutečnost 2009</t>
  </si>
  <si>
    <t>Návrh rozp. 2010</t>
  </si>
  <si>
    <t>Návrh rozpočtu obce Dolní Čermná na rok 2010</t>
  </si>
  <si>
    <t>Návrh rozp. na r. 2009</t>
  </si>
  <si>
    <t>Návrh rozp. 2009</t>
  </si>
  <si>
    <t>Návrh rozpočtu obce Dolní Čermná na rok 2009</t>
  </si>
  <si>
    <t>Povinné pojist. na soc. zabezp. a přísp. na st. politiku zaměstn.</t>
  </si>
  <si>
    <t>Neidentifikované příjmy</t>
  </si>
  <si>
    <t>Přijaté neivestiční dary</t>
  </si>
  <si>
    <t>Stroje, přístroje, zařízení</t>
  </si>
  <si>
    <t>Náhrady mezd v době nemoci</t>
  </si>
  <si>
    <t>Umělecká díla a předměty</t>
  </si>
  <si>
    <t>Investiční přijaté transfery ze státních finančních aktiv</t>
  </si>
  <si>
    <t>Zimní údržba cest</t>
  </si>
  <si>
    <t>Komunikace na sídlišti</t>
  </si>
  <si>
    <t>Úroky ze splátek dluhu firmě Laspon CZ</t>
  </si>
  <si>
    <t>Doplatek rekonstrukce kempu</t>
  </si>
  <si>
    <t>V r. 2009 symboly obce</t>
  </si>
  <si>
    <t>V roce 2009 byl příspěvek obce 980 tis. Kč a 477 tis. Kč byla účelová dotace od Pardubického kraje</t>
  </si>
  <si>
    <t>600 tis. dotováno Úřadem práce (příjmy položka 4116)</t>
  </si>
  <si>
    <t>(splátky 2 x 50 tis. Kč, tj. 100 tis. Kč)</t>
  </si>
  <si>
    <t xml:space="preserve">Doplatek úvěru na zaplacení půčky Fondu rozvoje bydlení - úvěr 1,2 mil. Kč do 20.2.2010 </t>
  </si>
  <si>
    <t>Příspěvek na provoz Dobrovolnému svazku obcí Pod Bukovou horou</t>
  </si>
  <si>
    <t>V roce 2010 rekonstrukci penzionu nepředpokládáme</t>
  </si>
  <si>
    <t>Případné platby na kanalizaci nekryté dotací budou placeny z úvěru</t>
  </si>
  <si>
    <t>Platby daní a poplatků - daň z příjmů za obce</t>
  </si>
  <si>
    <t>Platby daní a poplatků - daň z přidané hodnoty</t>
  </si>
  <si>
    <t>Skutečnost 2010</t>
  </si>
  <si>
    <t>Přijaté dary na pořízení dlouhodobého majetku</t>
  </si>
  <si>
    <t>Neinvestiční dotace zřízeným příspěvkovým školám</t>
  </si>
  <si>
    <t>Ostaní neinvestiční výdaje</t>
  </si>
  <si>
    <t>Ostatní všeobecná vnitřní správa</t>
  </si>
  <si>
    <t>Všeobecná vnitřní správa</t>
  </si>
  <si>
    <t>Budovy a stavby</t>
  </si>
  <si>
    <t>Úvěr na kanalizaci podle výše čerpání, splátky od 30.6.2011 cca 100 tis. měs. vč. úroků</t>
  </si>
  <si>
    <t>Skutečnost 2011</t>
  </si>
  <si>
    <t>Návrh rozp. 2012</t>
  </si>
  <si>
    <t>Přebytek rozpočtu minulého roku</t>
  </si>
  <si>
    <t xml:space="preserve">PŘÍJMY  </t>
  </si>
  <si>
    <t>PŘÍJMY  včetně přijatých úvěrů a půjček</t>
  </si>
  <si>
    <t>Návrh rozp. 2011</t>
  </si>
  <si>
    <t>Doplatek za provedenou těžbu r. 2010 350 tis. Kč</t>
  </si>
  <si>
    <t>Prodej bytů v DČ a v Jakubovicích</t>
  </si>
  <si>
    <t>Přípojky na kanalizační řad</t>
  </si>
  <si>
    <t>Zimní údržba cest a doplatek z r. 2010 ve výši 448 tis. Kč (opravy cest)</t>
  </si>
  <si>
    <t>V r. 2010 čerpání úvěru na kanalizaci (8 773 tis. Kč) a překlenov. úvěru na rekonstrukci kempu (v r. 2010 byl splacen).</t>
  </si>
  <si>
    <t>V r. 2011 se předpokládá čerpání úvěru na doplatek kanalizace - výše se bude odvíjet od případné dotace  z kraje</t>
  </si>
  <si>
    <t>Splátky firmě Laspon CZ 910 tis. Kč (rekonstrukce ZŠ DČ v r. 2003) a přípojka kanalizace</t>
  </si>
  <si>
    <t>Doplatek rekonstrukce kempu v r. 2010, v r. 2011 rekonstrukce obecních budov</t>
  </si>
  <si>
    <t>Vodovod na sídlišti u Tesly v r. 2010</t>
  </si>
  <si>
    <t>900 tis. dotováno Úřadem práce (příjmy položka 4116) - 7 pracovníků</t>
  </si>
  <si>
    <t>Příprava nového územního plánu obce</t>
  </si>
  <si>
    <t>Čerpání z FKSP zaměstnanců</t>
  </si>
  <si>
    <t>Výstavba dětského hřiště, v r. 2011 doplatek a přípojka na kanalizaci obecních budov</t>
  </si>
  <si>
    <t>Splátky přijatých úvěrů dle uvedeného rozpisu, v r. 2010 zahrnuta úhrada úvěru na rekonstrukci kempu</t>
  </si>
  <si>
    <t>Příjmy z vlastní činnosti jinde nespecifikované</t>
  </si>
  <si>
    <t>Příjmy z prodeje zboží</t>
  </si>
  <si>
    <t>Snakční platby přijaté od jiných subjektů</t>
  </si>
  <si>
    <t>Ostatní neinvestiční transfery neziskovým a pod. org.</t>
  </si>
  <si>
    <t>Úhrady sankcí jiným rozpočtům</t>
  </si>
  <si>
    <t>Dotace od Úřadu práce - 6 zaměstnanců po dobu 8 měsíců</t>
  </si>
  <si>
    <t>Oprava komunikací</t>
  </si>
  <si>
    <t xml:space="preserve"> - komunikace na sídlišti 320 tis. Kč</t>
  </si>
  <si>
    <t xml:space="preserve"> - oprava Smrčiny 200 tis. Kč</t>
  </si>
  <si>
    <t xml:space="preserve"> - chodník a cesta v Jakubovicích 280 tis. Kč</t>
  </si>
  <si>
    <t xml:space="preserve"> - polní cesta v Jakubovicích 35 tis. Kč</t>
  </si>
  <si>
    <t xml:space="preserve"> - zimní údržba komunikací 165 tis. Kč</t>
  </si>
  <si>
    <t>Zpracování územního plánu obce</t>
  </si>
  <si>
    <t>Oprava ohřevu vody v kempu</t>
  </si>
  <si>
    <t>Podíl na vybudování bezdrátového rozhlasu v rámci DSO Pod Bukovou horou</t>
  </si>
  <si>
    <t>Dovybavení obecního úřadu nábytkem</t>
  </si>
  <si>
    <t>Koupě ojetého automobilu</t>
  </si>
  <si>
    <t>Prodej bytu na náměstí</t>
  </si>
  <si>
    <t>Zvýšený nájem v obecní budově - příjem použit na opravu nemovitosti</t>
  </si>
  <si>
    <t>Prodej pozemku v Jakubovicích část v D. Čermné</t>
  </si>
  <si>
    <t>Nespecifikované rezervy</t>
  </si>
  <si>
    <t>Ochrana obyvatelstva</t>
  </si>
  <si>
    <t>Pronájem za tělocvičnu</t>
  </si>
  <si>
    <t>Opravy autobusových zastávek a jiné drobné opravy a udržování majetku</t>
  </si>
  <si>
    <t>Příspěvky Dobrovolnému svazku Pod Bukovou horou a DSO Lanškrounsko</t>
  </si>
  <si>
    <t>Pojištění majetku</t>
  </si>
  <si>
    <t xml:space="preserve">Rezerva na náhradu škod případných živelných událostí </t>
  </si>
  <si>
    <t>Dorovnání provozní ztráty ČOV, část ve výši 200 tis. Kč je kryta příjmen od DSO PBH   - pol. 4129</t>
  </si>
  <si>
    <t>Převod z DSO Pod Bukovou horou na opravu kanalizace na Smrčině (400 tis.) a na kanalizaci (200 tis. Kč)</t>
  </si>
  <si>
    <t>Oprava kanalizace na Smrčině</t>
  </si>
  <si>
    <t>Oprava střechy nad dílnou</t>
  </si>
  <si>
    <t>Oprava tělocvičny, výměna oken a osvětlení v základní škole</t>
  </si>
  <si>
    <t>Výměna oken a dveří v budově úřadu</t>
  </si>
  <si>
    <t>Vč. příspěvku na tělocvičnu a zvýšené zálohy na energii</t>
  </si>
  <si>
    <t>Schválený rozpočet městyse Dolní Čermná na rok 2012</t>
  </si>
  <si>
    <t>Schválený rozpočet obce Dolní Čermná na rok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</si>
</sst>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1"/>
      <color indexed="12"/>
      <name val="Arial CE"/>
      <family val="2"/>
    </font>
    <font>
      <b/>
      <i/>
      <sz val="11"/>
      <color indexed="10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0"/>
      <color indexed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b/>
      <sz val="16"/>
      <color indexed="10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i/>
      <sz val="16"/>
      <color indexed="10"/>
      <name val="Arial CE"/>
      <family val="2"/>
    </font>
    <font>
      <b/>
      <sz val="16"/>
      <color indexed="12"/>
      <name val="Arial CE"/>
      <family val="2"/>
    </font>
    <font>
      <b/>
      <i/>
      <sz val="16"/>
      <color indexed="12"/>
      <name val="Arial CE"/>
      <family val="2"/>
    </font>
    <font>
      <sz val="11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6"/>
      <color indexed="30"/>
      <name val="Arial CE"/>
      <family val="2"/>
    </font>
    <font>
      <b/>
      <sz val="16"/>
      <color indexed="52"/>
      <name val="Arial CE"/>
      <family val="2"/>
    </font>
    <font>
      <b/>
      <i/>
      <sz val="16"/>
      <color indexed="30"/>
      <name val="Arial CE"/>
      <family val="2"/>
    </font>
    <font>
      <sz val="8"/>
      <name val="Arial CE"/>
      <family val="0"/>
    </font>
    <font>
      <b/>
      <sz val="24"/>
      <name val="Arial CE"/>
      <family val="2"/>
    </font>
    <font>
      <sz val="20"/>
      <name val="Arial CE"/>
      <family val="0"/>
    </font>
    <font>
      <sz val="22"/>
      <name val="Arial CE"/>
      <family val="0"/>
    </font>
    <font>
      <sz val="18"/>
      <name val="Arial CE"/>
      <family val="2"/>
    </font>
    <font>
      <b/>
      <i/>
      <sz val="18"/>
      <name val="Arial CE"/>
      <family val="2"/>
    </font>
    <font>
      <b/>
      <sz val="18"/>
      <color indexed="12"/>
      <name val="Arial CE"/>
      <family val="2"/>
    </font>
    <font>
      <b/>
      <sz val="18"/>
      <color indexed="52"/>
      <name val="Arial CE"/>
      <family val="2"/>
    </font>
    <font>
      <b/>
      <i/>
      <sz val="18"/>
      <color indexed="30"/>
      <name val="Arial CE"/>
      <family val="2"/>
    </font>
    <font>
      <b/>
      <sz val="18"/>
      <color indexed="30"/>
      <name val="Arial CE"/>
      <family val="2"/>
    </font>
    <font>
      <b/>
      <i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i/>
      <sz val="18"/>
      <color indexed="10"/>
      <name val="Arial CE"/>
      <family val="2"/>
    </font>
    <font>
      <b/>
      <sz val="36"/>
      <name val="Arial CE"/>
      <family val="0"/>
    </font>
    <font>
      <sz val="36"/>
      <name val="Arial CE"/>
      <family val="0"/>
    </font>
    <font>
      <sz val="28"/>
      <name val="Arial CE"/>
      <family val="0"/>
    </font>
    <font>
      <b/>
      <sz val="28"/>
      <name val="Arial CE"/>
      <family val="0"/>
    </font>
    <font>
      <b/>
      <i/>
      <sz val="14"/>
      <name val="Arial CE"/>
      <family val="2"/>
    </font>
    <font>
      <b/>
      <sz val="14"/>
      <color indexed="12"/>
      <name val="Arial CE"/>
      <family val="2"/>
    </font>
    <font>
      <b/>
      <sz val="14"/>
      <color indexed="52"/>
      <name val="Arial CE"/>
      <family val="2"/>
    </font>
    <font>
      <b/>
      <i/>
      <sz val="14"/>
      <color indexed="30"/>
      <name val="Arial CE"/>
      <family val="2"/>
    </font>
    <font>
      <b/>
      <sz val="14"/>
      <color indexed="30"/>
      <name val="Arial CE"/>
      <family val="2"/>
    </font>
    <font>
      <b/>
      <i/>
      <sz val="14"/>
      <color indexed="12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medium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 style="medium"/>
      <bottom/>
    </border>
    <border>
      <left style="hair"/>
      <right style="hair"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hair"/>
      <right/>
      <top/>
      <bottom style="hair"/>
    </border>
    <border>
      <left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 style="hair"/>
      <right style="medium"/>
      <top style="hair"/>
      <bottom style="hair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/>
      <top style="hair"/>
      <bottom style="hair"/>
    </border>
    <border>
      <left style="medium"/>
      <right style="medium"/>
      <top/>
      <bottom/>
    </border>
    <border>
      <left style="hair"/>
      <right style="medium"/>
      <top style="hair"/>
      <bottom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" borderId="0" applyNumberFormat="0" applyBorder="0" applyAlignment="0" applyProtection="0"/>
    <xf numFmtId="0" fontId="5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7" borderId="8" applyNumberFormat="0" applyAlignment="0" applyProtection="0"/>
    <xf numFmtId="0" fontId="66" fillId="19" borderId="8" applyNumberFormat="0" applyAlignment="0" applyProtection="0"/>
    <xf numFmtId="0" fontId="67" fillId="19" borderId="9" applyNumberFormat="0" applyAlignment="0" applyProtection="0"/>
    <xf numFmtId="0" fontId="68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23" borderId="0" applyNumberFormat="0" applyBorder="0" applyAlignment="0" applyProtection="0"/>
  </cellStyleXfs>
  <cellXfs count="966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24" borderId="25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4" fontId="9" fillId="24" borderId="11" xfId="0" applyNumberFormat="1" applyFont="1" applyFill="1" applyBorder="1" applyAlignment="1">
      <alignment/>
    </xf>
    <xf numFmtId="4" fontId="9" fillId="24" borderId="13" xfId="0" applyNumberFormat="1" applyFont="1" applyFill="1" applyBorder="1" applyAlignment="1">
      <alignment/>
    </xf>
    <xf numFmtId="4" fontId="9" fillId="24" borderId="14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Fill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1" fillId="25" borderId="25" xfId="0" applyFont="1" applyFill="1" applyBorder="1" applyAlignment="1">
      <alignment/>
    </xf>
    <xf numFmtId="0" fontId="11" fillId="25" borderId="11" xfId="0" applyFont="1" applyFill="1" applyBorder="1" applyAlignment="1">
      <alignment/>
    </xf>
    <xf numFmtId="4" fontId="11" fillId="25" borderId="11" xfId="0" applyNumberFormat="1" applyFont="1" applyFill="1" applyBorder="1" applyAlignment="1">
      <alignment/>
    </xf>
    <xf numFmtId="4" fontId="11" fillId="25" borderId="13" xfId="0" applyNumberFormat="1" applyFont="1" applyFill="1" applyBorder="1" applyAlignment="1">
      <alignment/>
    </xf>
    <xf numFmtId="4" fontId="11" fillId="25" borderId="14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4" fontId="10" fillId="0" borderId="24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3" fillId="25" borderId="25" xfId="0" applyFont="1" applyFill="1" applyBorder="1" applyAlignment="1">
      <alignment/>
    </xf>
    <xf numFmtId="0" fontId="13" fillId="25" borderId="11" xfId="0" applyFont="1" applyFill="1" applyBorder="1" applyAlignment="1">
      <alignment/>
    </xf>
    <xf numFmtId="4" fontId="13" fillId="25" borderId="11" xfId="0" applyNumberFormat="1" applyFont="1" applyFill="1" applyBorder="1" applyAlignment="1">
      <alignment/>
    </xf>
    <xf numFmtId="4" fontId="13" fillId="25" borderId="13" xfId="0" applyNumberFormat="1" applyFont="1" applyFill="1" applyBorder="1" applyAlignment="1">
      <alignment/>
    </xf>
    <xf numFmtId="4" fontId="13" fillId="25" borderId="14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/>
    </xf>
    <xf numFmtId="0" fontId="9" fillId="26" borderId="25" xfId="0" applyFont="1" applyFill="1" applyBorder="1" applyAlignment="1">
      <alignment/>
    </xf>
    <xf numFmtId="0" fontId="9" fillId="26" borderId="11" xfId="0" applyFont="1" applyFill="1" applyBorder="1" applyAlignment="1">
      <alignment/>
    </xf>
    <xf numFmtId="4" fontId="9" fillId="26" borderId="11" xfId="0" applyNumberFormat="1" applyFont="1" applyFill="1" applyBorder="1" applyAlignment="1">
      <alignment/>
    </xf>
    <xf numFmtId="4" fontId="9" fillId="26" borderId="13" xfId="0" applyNumberFormat="1" applyFont="1" applyFill="1" applyBorder="1" applyAlignment="1">
      <alignment/>
    </xf>
    <xf numFmtId="4" fontId="9" fillId="26" borderId="14" xfId="0" applyNumberFormat="1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4" fontId="10" fillId="0" borderId="31" xfId="0" applyNumberFormat="1" applyFont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14" fillId="7" borderId="25" xfId="0" applyNumberFormat="1" applyFont="1" applyFill="1" applyBorder="1" applyAlignment="1">
      <alignment horizontal="right"/>
    </xf>
    <xf numFmtId="0" fontId="14" fillId="7" borderId="11" xfId="0" applyFont="1" applyFill="1" applyBorder="1" applyAlignment="1">
      <alignment/>
    </xf>
    <xf numFmtId="4" fontId="14" fillId="7" borderId="11" xfId="0" applyNumberFormat="1" applyFont="1" applyFill="1" applyBorder="1" applyAlignment="1">
      <alignment/>
    </xf>
    <xf numFmtId="4" fontId="14" fillId="7" borderId="13" xfId="0" applyNumberFormat="1" applyFont="1" applyFill="1" applyBorder="1" applyAlignment="1">
      <alignment/>
    </xf>
    <xf numFmtId="4" fontId="14" fillId="7" borderId="14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7" borderId="25" xfId="0" applyFont="1" applyFill="1" applyBorder="1" applyAlignment="1">
      <alignment/>
    </xf>
    <xf numFmtId="0" fontId="14" fillId="7" borderId="28" xfId="0" applyFont="1" applyFill="1" applyBorder="1" applyAlignment="1">
      <alignment/>
    </xf>
    <xf numFmtId="0" fontId="14" fillId="7" borderId="29" xfId="0" applyFont="1" applyFill="1" applyBorder="1" applyAlignment="1">
      <alignment/>
    </xf>
    <xf numFmtId="4" fontId="14" fillId="7" borderId="29" xfId="0" applyNumberFormat="1" applyFont="1" applyFill="1" applyBorder="1" applyAlignment="1">
      <alignment/>
    </xf>
    <xf numFmtId="4" fontId="14" fillId="7" borderId="30" xfId="0" applyNumberFormat="1" applyFont="1" applyFill="1" applyBorder="1" applyAlignment="1">
      <alignment/>
    </xf>
    <xf numFmtId="4" fontId="14" fillId="7" borderId="31" xfId="0" applyNumberFormat="1" applyFont="1" applyFill="1" applyBorder="1" applyAlignment="1">
      <alignment/>
    </xf>
    <xf numFmtId="0" fontId="14" fillId="7" borderId="27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4" fontId="14" fillId="7" borderId="10" xfId="0" applyNumberFormat="1" applyFont="1" applyFill="1" applyBorder="1" applyAlignment="1">
      <alignment/>
    </xf>
    <xf numFmtId="4" fontId="14" fillId="7" borderId="12" xfId="0" applyNumberFormat="1" applyFont="1" applyFill="1" applyBorder="1" applyAlignment="1">
      <alignment/>
    </xf>
    <xf numFmtId="4" fontId="14" fillId="7" borderId="18" xfId="0" applyNumberFormat="1" applyFont="1" applyFill="1" applyBorder="1" applyAlignment="1">
      <alignment/>
    </xf>
    <xf numFmtId="0" fontId="14" fillId="7" borderId="13" xfId="0" applyFont="1" applyFill="1" applyBorder="1" applyAlignment="1">
      <alignment/>
    </xf>
    <xf numFmtId="4" fontId="14" fillId="7" borderId="32" xfId="0" applyNumberFormat="1" applyFont="1" applyFill="1" applyBorder="1" applyAlignment="1">
      <alignment/>
    </xf>
    <xf numFmtId="0" fontId="11" fillId="24" borderId="25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4" fontId="11" fillId="24" borderId="11" xfId="0" applyNumberFormat="1" applyFont="1" applyFill="1" applyBorder="1" applyAlignment="1">
      <alignment/>
    </xf>
    <xf numFmtId="4" fontId="11" fillId="24" borderId="13" xfId="0" applyNumberFormat="1" applyFont="1" applyFill="1" applyBorder="1" applyAlignment="1">
      <alignment/>
    </xf>
    <xf numFmtId="4" fontId="11" fillId="24" borderId="14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24" borderId="25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4" fontId="13" fillId="24" borderId="11" xfId="0" applyNumberFormat="1" applyFont="1" applyFill="1" applyBorder="1" applyAlignment="1">
      <alignment/>
    </xf>
    <xf numFmtId="4" fontId="13" fillId="24" borderId="13" xfId="0" applyNumberFormat="1" applyFont="1" applyFill="1" applyBorder="1" applyAlignment="1">
      <alignment/>
    </xf>
    <xf numFmtId="4" fontId="13" fillId="24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24" borderId="13" xfId="0" applyFont="1" applyFill="1" applyBorder="1" applyAlignment="1">
      <alignment/>
    </xf>
    <xf numFmtId="4" fontId="13" fillId="24" borderId="3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9" fillId="26" borderId="17" xfId="0" applyNumberFormat="1" applyFont="1" applyFill="1" applyBorder="1" applyAlignment="1">
      <alignment/>
    </xf>
    <xf numFmtId="4" fontId="9" fillId="25" borderId="17" xfId="0" applyNumberFormat="1" applyFont="1" applyFill="1" applyBorder="1" applyAlignment="1">
      <alignment/>
    </xf>
    <xf numFmtId="4" fontId="9" fillId="7" borderId="17" xfId="0" applyNumberFormat="1" applyFont="1" applyFill="1" applyBorder="1" applyAlignment="1">
      <alignment/>
    </xf>
    <xf numFmtId="4" fontId="11" fillId="24" borderId="17" xfId="0" applyNumberFormat="1" applyFont="1" applyFill="1" applyBorder="1" applyAlignment="1">
      <alignment/>
    </xf>
    <xf numFmtId="4" fontId="11" fillId="25" borderId="17" xfId="0" applyNumberFormat="1" applyFont="1" applyFill="1" applyBorder="1" applyAlignment="1">
      <alignment/>
    </xf>
    <xf numFmtId="4" fontId="13" fillId="24" borderId="17" xfId="0" applyNumberFormat="1" applyFont="1" applyFill="1" applyBorder="1" applyAlignment="1">
      <alignment/>
    </xf>
    <xf numFmtId="4" fontId="14" fillId="7" borderId="1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6" fillId="25" borderId="14" xfId="0" applyNumberFormat="1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7" fillId="0" borderId="2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4" fontId="17" fillId="0" borderId="17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2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0" fontId="16" fillId="24" borderId="25" xfId="0" applyFont="1" applyFill="1" applyBorder="1" applyAlignment="1">
      <alignment/>
    </xf>
    <xf numFmtId="0" fontId="16" fillId="24" borderId="11" xfId="0" applyFont="1" applyFill="1" applyBorder="1" applyAlignment="1">
      <alignment/>
    </xf>
    <xf numFmtId="0" fontId="16" fillId="24" borderId="13" xfId="0" applyFont="1" applyFill="1" applyBorder="1" applyAlignment="1">
      <alignment/>
    </xf>
    <xf numFmtId="4" fontId="16" fillId="24" borderId="14" xfId="0" applyNumberFormat="1" applyFont="1" applyFill="1" applyBorder="1" applyAlignment="1">
      <alignment/>
    </xf>
    <xf numFmtId="4" fontId="16" fillId="24" borderId="13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7" borderId="25" xfId="0" applyFont="1" applyFill="1" applyBorder="1" applyAlignment="1">
      <alignment/>
    </xf>
    <xf numFmtId="0" fontId="18" fillId="7" borderId="11" xfId="0" applyFont="1" applyFill="1" applyBorder="1" applyAlignment="1">
      <alignment/>
    </xf>
    <xf numFmtId="0" fontId="18" fillId="7" borderId="13" xfId="0" applyFont="1" applyFill="1" applyBorder="1" applyAlignment="1">
      <alignment/>
    </xf>
    <xf numFmtId="4" fontId="18" fillId="7" borderId="14" xfId="0" applyNumberFormat="1" applyFont="1" applyFill="1" applyBorder="1" applyAlignment="1">
      <alignment/>
    </xf>
    <xf numFmtId="4" fontId="18" fillId="7" borderId="13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" fontId="17" fillId="27" borderId="14" xfId="0" applyNumberFormat="1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6" fillId="25" borderId="25" xfId="0" applyFont="1" applyFill="1" applyBorder="1" applyAlignment="1">
      <alignment/>
    </xf>
    <xf numFmtId="0" fontId="16" fillId="25" borderId="11" xfId="0" applyFont="1" applyFill="1" applyBorder="1" applyAlignment="1">
      <alignment/>
    </xf>
    <xf numFmtId="0" fontId="16" fillId="25" borderId="13" xfId="0" applyFont="1" applyFill="1" applyBorder="1" applyAlignment="1">
      <alignment/>
    </xf>
    <xf numFmtId="4" fontId="16" fillId="25" borderId="13" xfId="0" applyNumberFormat="1" applyFont="1" applyFill="1" applyBorder="1" applyAlignment="1">
      <alignment/>
    </xf>
    <xf numFmtId="49" fontId="18" fillId="7" borderId="25" xfId="0" applyNumberFormat="1" applyFont="1" applyFill="1" applyBorder="1" applyAlignment="1">
      <alignment horizontal="right"/>
    </xf>
    <xf numFmtId="4" fontId="18" fillId="7" borderId="32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8" xfId="0" applyFont="1" applyBorder="1" applyAlignment="1">
      <alignment/>
    </xf>
    <xf numFmtId="4" fontId="17" fillId="0" borderId="31" xfId="0" applyNumberFormat="1" applyFont="1" applyBorder="1" applyAlignment="1">
      <alignment/>
    </xf>
    <xf numFmtId="4" fontId="17" fillId="0" borderId="40" xfId="0" applyNumberFormat="1" applyFont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4" fontId="17" fillId="0" borderId="24" xfId="0" applyNumberFormat="1" applyFont="1" applyBorder="1" applyAlignment="1">
      <alignment/>
    </xf>
    <xf numFmtId="0" fontId="17" fillId="27" borderId="25" xfId="0" applyFont="1" applyFill="1" applyBorder="1" applyAlignment="1">
      <alignment/>
    </xf>
    <xf numFmtId="0" fontId="17" fillId="27" borderId="11" xfId="0" applyFont="1" applyFill="1" applyBorder="1" applyAlignment="1">
      <alignment/>
    </xf>
    <xf numFmtId="0" fontId="17" fillId="27" borderId="13" xfId="0" applyFont="1" applyFill="1" applyBorder="1" applyAlignment="1">
      <alignment/>
    </xf>
    <xf numFmtId="4" fontId="17" fillId="27" borderId="13" xfId="0" applyNumberFormat="1" applyFont="1" applyFill="1" applyBorder="1" applyAlignment="1">
      <alignment/>
    </xf>
    <xf numFmtId="0" fontId="17" fillId="27" borderId="0" xfId="0" applyFont="1" applyFill="1" applyAlignment="1">
      <alignment horizontal="center"/>
    </xf>
    <xf numFmtId="0" fontId="17" fillId="27" borderId="0" xfId="0" applyFont="1" applyFill="1" applyAlignment="1">
      <alignment/>
    </xf>
    <xf numFmtId="0" fontId="17" fillId="0" borderId="19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0" fillId="24" borderId="25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4" fontId="20" fillId="24" borderId="14" xfId="0" applyNumberFormat="1" applyFont="1" applyFill="1" applyBorder="1" applyAlignment="1">
      <alignment/>
    </xf>
    <xf numFmtId="4" fontId="20" fillId="24" borderId="13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5" fillId="24" borderId="13" xfId="0" applyFont="1" applyFill="1" applyBorder="1" applyAlignment="1">
      <alignment/>
    </xf>
    <xf numFmtId="0" fontId="25" fillId="24" borderId="25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4" fontId="25" fillId="24" borderId="14" xfId="0" applyNumberFormat="1" applyFont="1" applyFill="1" applyBorder="1" applyAlignment="1">
      <alignment/>
    </xf>
    <xf numFmtId="0" fontId="18" fillId="27" borderId="0" xfId="0" applyFont="1" applyFill="1" applyAlignment="1">
      <alignment horizontal="center"/>
    </xf>
    <xf numFmtId="0" fontId="18" fillId="27" borderId="0" xfId="0" applyFont="1" applyFill="1" applyAlignment="1">
      <alignment/>
    </xf>
    <xf numFmtId="0" fontId="6" fillId="24" borderId="25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24" borderId="13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24" borderId="25" xfId="0" applyFont="1" applyFill="1" applyBorder="1" applyAlignment="1">
      <alignment/>
    </xf>
    <xf numFmtId="0" fontId="27" fillId="24" borderId="11" xfId="0" applyFont="1" applyFill="1" applyBorder="1" applyAlignment="1">
      <alignment/>
    </xf>
    <xf numFmtId="4" fontId="18" fillId="27" borderId="14" xfId="0" applyNumberFormat="1" applyFont="1" applyFill="1" applyBorder="1" applyAlignment="1">
      <alignment/>
    </xf>
    <xf numFmtId="4" fontId="17" fillId="24" borderId="14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8" fillId="7" borderId="28" xfId="0" applyFont="1" applyFill="1" applyBorder="1" applyAlignment="1">
      <alignment/>
    </xf>
    <xf numFmtId="0" fontId="18" fillId="7" borderId="29" xfId="0" applyFont="1" applyFill="1" applyBorder="1" applyAlignment="1">
      <alignment/>
    </xf>
    <xf numFmtId="0" fontId="18" fillId="7" borderId="30" xfId="0" applyFont="1" applyFill="1" applyBorder="1" applyAlignment="1">
      <alignment/>
    </xf>
    <xf numFmtId="4" fontId="18" fillId="7" borderId="31" xfId="0" applyNumberFormat="1" applyFont="1" applyFill="1" applyBorder="1" applyAlignment="1">
      <alignment/>
    </xf>
    <xf numFmtId="4" fontId="18" fillId="7" borderId="30" xfId="0" applyNumberFormat="1" applyFont="1" applyFill="1" applyBorder="1" applyAlignment="1">
      <alignment/>
    </xf>
    <xf numFmtId="0" fontId="18" fillId="27" borderId="25" xfId="0" applyFont="1" applyFill="1" applyBorder="1" applyAlignment="1">
      <alignment/>
    </xf>
    <xf numFmtId="0" fontId="18" fillId="27" borderId="11" xfId="0" applyFont="1" applyFill="1" applyBorder="1" applyAlignment="1">
      <alignment/>
    </xf>
    <xf numFmtId="0" fontId="18" fillId="27" borderId="13" xfId="0" applyFont="1" applyFill="1" applyBorder="1" applyAlignment="1">
      <alignment/>
    </xf>
    <xf numFmtId="0" fontId="20" fillId="27" borderId="0" xfId="0" applyFont="1" applyFill="1" applyAlignment="1">
      <alignment horizontal="center"/>
    </xf>
    <xf numFmtId="0" fontId="20" fillId="27" borderId="0" xfId="0" applyFont="1" applyFill="1" applyAlignment="1">
      <alignment/>
    </xf>
    <xf numFmtId="0" fontId="20" fillId="27" borderId="0" xfId="0" applyFont="1" applyFill="1" applyBorder="1" applyAlignment="1">
      <alignment/>
    </xf>
    <xf numFmtId="0" fontId="18" fillId="27" borderId="15" xfId="0" applyFont="1" applyFill="1" applyBorder="1" applyAlignment="1">
      <alignment/>
    </xf>
    <xf numFmtId="4" fontId="18" fillId="27" borderId="15" xfId="0" applyNumberFormat="1" applyFont="1" applyFill="1" applyBorder="1" applyAlignment="1">
      <alignment/>
    </xf>
    <xf numFmtId="0" fontId="18" fillId="27" borderId="38" xfId="0" applyFont="1" applyFill="1" applyBorder="1" applyAlignment="1">
      <alignment/>
    </xf>
    <xf numFmtId="4" fontId="18" fillId="27" borderId="38" xfId="0" applyNumberFormat="1" applyFont="1" applyFill="1" applyBorder="1" applyAlignment="1">
      <alignment/>
    </xf>
    <xf numFmtId="4" fontId="18" fillId="27" borderId="13" xfId="0" applyNumberFormat="1" applyFont="1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32" xfId="0" applyFont="1" applyBorder="1" applyAlignment="1">
      <alignment/>
    </xf>
    <xf numFmtId="0" fontId="16" fillId="27" borderId="0" xfId="0" applyFont="1" applyFill="1" applyAlignment="1">
      <alignment/>
    </xf>
    <xf numFmtId="0" fontId="16" fillId="27" borderId="25" xfId="0" applyFont="1" applyFill="1" applyBorder="1" applyAlignment="1">
      <alignment/>
    </xf>
    <xf numFmtId="0" fontId="16" fillId="27" borderId="11" xfId="0" applyFont="1" applyFill="1" applyBorder="1" applyAlignment="1">
      <alignment/>
    </xf>
    <xf numFmtId="0" fontId="16" fillId="27" borderId="13" xfId="0" applyFont="1" applyFill="1" applyBorder="1" applyAlignment="1">
      <alignment/>
    </xf>
    <xf numFmtId="4" fontId="16" fillId="27" borderId="14" xfId="0" applyNumberFormat="1" applyFont="1" applyFill="1" applyBorder="1" applyAlignment="1">
      <alignment/>
    </xf>
    <xf numFmtId="4" fontId="16" fillId="27" borderId="13" xfId="0" applyNumberFormat="1" applyFont="1" applyFill="1" applyBorder="1" applyAlignment="1">
      <alignment/>
    </xf>
    <xf numFmtId="0" fontId="16" fillId="27" borderId="0" xfId="0" applyFont="1" applyFill="1" applyAlignment="1">
      <alignment horizontal="center"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4" fontId="16" fillId="24" borderId="31" xfId="0" applyNumberFormat="1" applyFont="1" applyFill="1" applyBorder="1" applyAlignment="1">
      <alignment/>
    </xf>
    <xf numFmtId="4" fontId="16" fillId="24" borderId="42" xfId="0" applyNumberFormat="1" applyFont="1" applyFill="1" applyBorder="1" applyAlignment="1">
      <alignment/>
    </xf>
    <xf numFmtId="0" fontId="18" fillId="27" borderId="0" xfId="0" applyFont="1" applyFill="1" applyBorder="1" applyAlignment="1">
      <alignment/>
    </xf>
    <xf numFmtId="4" fontId="18" fillId="27" borderId="0" xfId="0" applyNumberFormat="1" applyFont="1" applyFill="1" applyBorder="1" applyAlignment="1">
      <alignment/>
    </xf>
    <xf numFmtId="0" fontId="16" fillId="27" borderId="15" xfId="0" applyFont="1" applyFill="1" applyBorder="1" applyAlignment="1">
      <alignment/>
    </xf>
    <xf numFmtId="4" fontId="16" fillId="27" borderId="15" xfId="0" applyNumberFormat="1" applyFont="1" applyFill="1" applyBorder="1" applyAlignment="1">
      <alignment/>
    </xf>
    <xf numFmtId="4" fontId="16" fillId="27" borderId="38" xfId="0" applyNumberFormat="1" applyFont="1" applyFill="1" applyBorder="1" applyAlignment="1">
      <alignment/>
    </xf>
    <xf numFmtId="0" fontId="16" fillId="27" borderId="38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27" borderId="0" xfId="0" applyFont="1" applyFill="1" applyAlignment="1">
      <alignment/>
    </xf>
    <xf numFmtId="0" fontId="17" fillId="27" borderId="25" xfId="0" applyFont="1" applyFill="1" applyBorder="1" applyAlignment="1">
      <alignment/>
    </xf>
    <xf numFmtId="0" fontId="17" fillId="27" borderId="11" xfId="0" applyFont="1" applyFill="1" applyBorder="1" applyAlignment="1">
      <alignment/>
    </xf>
    <xf numFmtId="0" fontId="17" fillId="27" borderId="13" xfId="0" applyFont="1" applyFill="1" applyBorder="1" applyAlignment="1">
      <alignment/>
    </xf>
    <xf numFmtId="4" fontId="17" fillId="27" borderId="14" xfId="0" applyNumberFormat="1" applyFont="1" applyFill="1" applyBorder="1" applyAlignment="1">
      <alignment/>
    </xf>
    <xf numFmtId="4" fontId="17" fillId="27" borderId="13" xfId="0" applyNumberFormat="1" applyFont="1" applyFill="1" applyBorder="1" applyAlignment="1">
      <alignment/>
    </xf>
    <xf numFmtId="0" fontId="17" fillId="27" borderId="0" xfId="0" applyFont="1" applyFill="1" applyAlignment="1">
      <alignment horizontal="center"/>
    </xf>
    <xf numFmtId="0" fontId="17" fillId="0" borderId="31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4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25" fillId="25" borderId="13" xfId="0" applyFont="1" applyFill="1" applyBorder="1" applyAlignment="1">
      <alignment/>
    </xf>
    <xf numFmtId="0" fontId="25" fillId="25" borderId="25" xfId="0" applyFont="1" applyFill="1" applyBorder="1" applyAlignment="1">
      <alignment/>
    </xf>
    <xf numFmtId="0" fontId="25" fillId="25" borderId="11" xfId="0" applyFont="1" applyFill="1" applyBorder="1" applyAlignment="1">
      <alignment/>
    </xf>
    <xf numFmtId="4" fontId="25" fillId="25" borderId="1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9" borderId="25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6" fillId="9" borderId="13" xfId="0" applyFont="1" applyFill="1" applyBorder="1" applyAlignment="1">
      <alignment/>
    </xf>
    <xf numFmtId="4" fontId="6" fillId="9" borderId="14" xfId="0" applyNumberFormat="1" applyFont="1" applyFill="1" applyBorder="1" applyAlignment="1">
      <alignment/>
    </xf>
    <xf numFmtId="0" fontId="25" fillId="8" borderId="25" xfId="0" applyFont="1" applyFill="1" applyBorder="1" applyAlignment="1">
      <alignment/>
    </xf>
    <xf numFmtId="0" fontId="25" fillId="8" borderId="11" xfId="0" applyFont="1" applyFill="1" applyBorder="1" applyAlignment="1">
      <alignment/>
    </xf>
    <xf numFmtId="0" fontId="25" fillId="8" borderId="13" xfId="0" applyFont="1" applyFill="1" applyBorder="1" applyAlignment="1">
      <alignment/>
    </xf>
    <xf numFmtId="4" fontId="25" fillId="8" borderId="14" xfId="0" applyNumberFormat="1" applyFont="1" applyFill="1" applyBorder="1" applyAlignment="1">
      <alignment/>
    </xf>
    <xf numFmtId="43" fontId="0" fillId="0" borderId="0" xfId="0" applyNumberFormat="1" applyAlignment="1">
      <alignment horizontal="right"/>
    </xf>
    <xf numFmtId="43" fontId="20" fillId="27" borderId="0" xfId="0" applyNumberFormat="1" applyFont="1" applyFill="1" applyBorder="1" applyAlignment="1">
      <alignment horizontal="right"/>
    </xf>
    <xf numFmtId="43" fontId="18" fillId="27" borderId="0" xfId="0" applyNumberFormat="1" applyFont="1" applyFill="1" applyAlignment="1">
      <alignment horizontal="right"/>
    </xf>
    <xf numFmtId="43" fontId="15" fillId="0" borderId="0" xfId="0" applyNumberFormat="1" applyFont="1" applyAlignment="1">
      <alignment horizontal="right"/>
    </xf>
    <xf numFmtId="43" fontId="16" fillId="27" borderId="0" xfId="0" applyNumberFormat="1" applyFont="1" applyFill="1" applyAlignment="1">
      <alignment horizontal="right"/>
    </xf>
    <xf numFmtId="43" fontId="17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3" fontId="16" fillId="27" borderId="24" xfId="0" applyNumberFormat="1" applyFont="1" applyFill="1" applyBorder="1" applyAlignment="1">
      <alignment horizontal="right"/>
    </xf>
    <xf numFmtId="4" fontId="18" fillId="7" borderId="18" xfId="0" applyNumberFormat="1" applyFont="1" applyFill="1" applyBorder="1" applyAlignment="1">
      <alignment/>
    </xf>
    <xf numFmtId="4" fontId="16" fillId="24" borderId="18" xfId="0" applyNumberFormat="1" applyFont="1" applyFill="1" applyBorder="1" applyAlignment="1">
      <alignment/>
    </xf>
    <xf numFmtId="43" fontId="18" fillId="27" borderId="24" xfId="0" applyNumberFormat="1" applyFont="1" applyFill="1" applyBorder="1" applyAlignment="1">
      <alignment horizontal="right"/>
    </xf>
    <xf numFmtId="4" fontId="17" fillId="0" borderId="14" xfId="0" applyNumberFormat="1" applyFont="1" applyBorder="1" applyAlignment="1">
      <alignment/>
    </xf>
    <xf numFmtId="4" fontId="18" fillId="7" borderId="14" xfId="0" applyNumberFormat="1" applyFont="1" applyFill="1" applyBorder="1" applyAlignment="1">
      <alignment/>
    </xf>
    <xf numFmtId="4" fontId="20" fillId="24" borderId="14" xfId="0" applyNumberFormat="1" applyFont="1" applyFill="1" applyBorder="1" applyAlignment="1">
      <alignment/>
    </xf>
    <xf numFmtId="4" fontId="17" fillId="27" borderId="14" xfId="0" applyNumberFormat="1" applyFont="1" applyFill="1" applyBorder="1" applyAlignment="1">
      <alignment/>
    </xf>
    <xf numFmtId="4" fontId="25" fillId="24" borderId="14" xfId="0" applyNumberFormat="1" applyFont="1" applyFill="1" applyBorder="1" applyAlignment="1">
      <alignment/>
    </xf>
    <xf numFmtId="164" fontId="17" fillId="0" borderId="41" xfId="0" applyNumberFormat="1" applyFont="1" applyBorder="1" applyAlignment="1">
      <alignment/>
    </xf>
    <xf numFmtId="164" fontId="17" fillId="0" borderId="14" xfId="0" applyNumberFormat="1" applyFont="1" applyBorder="1" applyAlignment="1">
      <alignment/>
    </xf>
    <xf numFmtId="4" fontId="18" fillId="7" borderId="31" xfId="0" applyNumberFormat="1" applyFont="1" applyFill="1" applyBorder="1" applyAlignment="1">
      <alignment/>
    </xf>
    <xf numFmtId="4" fontId="18" fillId="7" borderId="18" xfId="0" applyNumberFormat="1" applyFont="1" applyFill="1" applyBorder="1" applyAlignment="1">
      <alignment/>
    </xf>
    <xf numFmtId="4" fontId="17" fillId="7" borderId="14" xfId="0" applyNumberFormat="1" applyFont="1" applyFill="1" applyBorder="1" applyAlignment="1">
      <alignment/>
    </xf>
    <xf numFmtId="0" fontId="18" fillId="7" borderId="25" xfId="0" applyFont="1" applyFill="1" applyBorder="1" applyAlignment="1">
      <alignment/>
    </xf>
    <xf numFmtId="0" fontId="18" fillId="7" borderId="11" xfId="0" applyFont="1" applyFill="1" applyBorder="1" applyAlignment="1">
      <alignment/>
    </xf>
    <xf numFmtId="0" fontId="18" fillId="7" borderId="13" xfId="0" applyFont="1" applyFill="1" applyBorder="1" applyAlignment="1">
      <alignment/>
    </xf>
    <xf numFmtId="4" fontId="18" fillId="7" borderId="14" xfId="0" applyNumberFormat="1" applyFont="1" applyFill="1" applyBorder="1" applyAlignment="1">
      <alignment/>
    </xf>
    <xf numFmtId="43" fontId="6" fillId="0" borderId="24" xfId="0" applyNumberFormat="1" applyFont="1" applyBorder="1" applyAlignment="1">
      <alignment horizontal="right"/>
    </xf>
    <xf numFmtId="4" fontId="17" fillId="0" borderId="18" xfId="0" applyNumberFormat="1" applyFont="1" applyBorder="1" applyAlignment="1">
      <alignment/>
    </xf>
    <xf numFmtId="0" fontId="17" fillId="0" borderId="35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2" fontId="6" fillId="0" borderId="35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43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32" fillId="0" borderId="14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3" fontId="7" fillId="0" borderId="24" xfId="0" applyNumberFormat="1" applyFont="1" applyBorder="1" applyAlignment="1">
      <alignment horizontal="right"/>
    </xf>
    <xf numFmtId="0" fontId="32" fillId="0" borderId="25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3" xfId="0" applyFont="1" applyBorder="1" applyAlignment="1">
      <alignment/>
    </xf>
    <xf numFmtId="4" fontId="32" fillId="0" borderId="13" xfId="0" applyNumberFormat="1" applyFont="1" applyBorder="1" applyAlignment="1">
      <alignment/>
    </xf>
    <xf numFmtId="4" fontId="32" fillId="0" borderId="14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9" fontId="33" fillId="11" borderId="25" xfId="0" applyNumberFormat="1" applyFont="1" applyFill="1" applyBorder="1" applyAlignment="1">
      <alignment horizontal="right"/>
    </xf>
    <xf numFmtId="0" fontId="33" fillId="11" borderId="11" xfId="0" applyFont="1" applyFill="1" applyBorder="1" applyAlignment="1">
      <alignment/>
    </xf>
    <xf numFmtId="0" fontId="33" fillId="11" borderId="13" xfId="0" applyFont="1" applyFill="1" applyBorder="1" applyAlignment="1">
      <alignment/>
    </xf>
    <xf numFmtId="4" fontId="33" fillId="11" borderId="14" xfId="0" applyNumberFormat="1" applyFont="1" applyFill="1" applyBorder="1" applyAlignment="1">
      <alignment/>
    </xf>
    <xf numFmtId="4" fontId="33" fillId="11" borderId="14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17" borderId="25" xfId="0" applyFont="1" applyFill="1" applyBorder="1" applyAlignment="1">
      <alignment/>
    </xf>
    <xf numFmtId="0" fontId="34" fillId="17" borderId="11" xfId="0" applyFont="1" applyFill="1" applyBorder="1" applyAlignment="1">
      <alignment/>
    </xf>
    <xf numFmtId="0" fontId="34" fillId="17" borderId="13" xfId="0" applyFont="1" applyFill="1" applyBorder="1" applyAlignment="1">
      <alignment/>
    </xf>
    <xf numFmtId="4" fontId="34" fillId="17" borderId="14" xfId="0" applyNumberFormat="1" applyFont="1" applyFill="1" applyBorder="1" applyAlignment="1">
      <alignment/>
    </xf>
    <xf numFmtId="4" fontId="34" fillId="17" borderId="13" xfId="0" applyNumberFormat="1" applyFont="1" applyFill="1" applyBorder="1" applyAlignment="1">
      <alignment/>
    </xf>
    <xf numFmtId="4" fontId="34" fillId="17" borderId="14" xfId="0" applyNumberFormat="1" applyFont="1" applyFill="1" applyBorder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3" fillId="11" borderId="25" xfId="0" applyFont="1" applyFill="1" applyBorder="1" applyAlignment="1">
      <alignment/>
    </xf>
    <xf numFmtId="4" fontId="33" fillId="11" borderId="13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2" fillId="27" borderId="25" xfId="0" applyFont="1" applyFill="1" applyBorder="1" applyAlignment="1">
      <alignment/>
    </xf>
    <xf numFmtId="0" fontId="32" fillId="27" borderId="11" xfId="0" applyFont="1" applyFill="1" applyBorder="1" applyAlignment="1">
      <alignment/>
    </xf>
    <xf numFmtId="0" fontId="32" fillId="27" borderId="13" xfId="0" applyFont="1" applyFill="1" applyBorder="1" applyAlignment="1">
      <alignment/>
    </xf>
    <xf numFmtId="4" fontId="32" fillId="27" borderId="13" xfId="0" applyNumberFormat="1" applyFont="1" applyFill="1" applyBorder="1" applyAlignment="1">
      <alignment/>
    </xf>
    <xf numFmtId="4" fontId="32" fillId="27" borderId="14" xfId="0" applyNumberFormat="1" applyFont="1" applyFill="1" applyBorder="1" applyAlignment="1">
      <alignment/>
    </xf>
    <xf numFmtId="4" fontId="32" fillId="27" borderId="14" xfId="0" applyNumberFormat="1" applyFont="1" applyFill="1" applyBorder="1" applyAlignment="1">
      <alignment/>
    </xf>
    <xf numFmtId="0" fontId="36" fillId="17" borderId="25" xfId="0" applyFont="1" applyFill="1" applyBorder="1" applyAlignment="1">
      <alignment/>
    </xf>
    <xf numFmtId="0" fontId="36" fillId="17" borderId="11" xfId="0" applyFont="1" applyFill="1" applyBorder="1" applyAlignment="1">
      <alignment/>
    </xf>
    <xf numFmtId="0" fontId="37" fillId="17" borderId="13" xfId="0" applyFont="1" applyFill="1" applyBorder="1" applyAlignment="1">
      <alignment/>
    </xf>
    <xf numFmtId="4" fontId="37" fillId="17" borderId="14" xfId="0" applyNumberFormat="1" applyFont="1" applyFill="1" applyBorder="1" applyAlignment="1">
      <alignment/>
    </xf>
    <xf numFmtId="4" fontId="37" fillId="17" borderId="14" xfId="0" applyNumberFormat="1" applyFont="1" applyFill="1" applyBorder="1" applyAlignment="1">
      <alignment/>
    </xf>
    <xf numFmtId="0" fontId="33" fillId="11" borderId="28" xfId="0" applyFont="1" applyFill="1" applyBorder="1" applyAlignment="1">
      <alignment/>
    </xf>
    <xf numFmtId="0" fontId="33" fillId="11" borderId="29" xfId="0" applyFont="1" applyFill="1" applyBorder="1" applyAlignment="1">
      <alignment/>
    </xf>
    <xf numFmtId="0" fontId="33" fillId="11" borderId="30" xfId="0" applyFont="1" applyFill="1" applyBorder="1" applyAlignment="1">
      <alignment/>
    </xf>
    <xf numFmtId="4" fontId="33" fillId="11" borderId="31" xfId="0" applyNumberFormat="1" applyFont="1" applyFill="1" applyBorder="1" applyAlignment="1">
      <alignment/>
    </xf>
    <xf numFmtId="4" fontId="33" fillId="11" borderId="18" xfId="0" applyNumberFormat="1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0" fontId="34" fillId="17" borderId="13" xfId="0" applyFont="1" applyFill="1" applyBorder="1" applyAlignment="1">
      <alignment/>
    </xf>
    <xf numFmtId="4" fontId="34" fillId="17" borderId="14" xfId="0" applyNumberFormat="1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4" fontId="33" fillId="11" borderId="30" xfId="0" applyNumberFormat="1" applyFont="1" applyFill="1" applyBorder="1" applyAlignment="1">
      <alignment/>
    </xf>
    <xf numFmtId="0" fontId="32" fillId="0" borderId="26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9" xfId="0" applyFont="1" applyFill="1" applyBorder="1" applyAlignment="1">
      <alignment/>
    </xf>
    <xf numFmtId="4" fontId="32" fillId="0" borderId="17" xfId="0" applyNumberFormat="1" applyFont="1" applyBorder="1" applyAlignment="1">
      <alignment/>
    </xf>
    <xf numFmtId="4" fontId="32" fillId="0" borderId="19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9" xfId="0" applyFont="1" applyBorder="1" applyAlignment="1">
      <alignment/>
    </xf>
    <xf numFmtId="0" fontId="32" fillId="27" borderId="0" xfId="0" applyFont="1" applyFill="1" applyAlignment="1">
      <alignment horizontal="center"/>
    </xf>
    <xf numFmtId="0" fontId="32" fillId="27" borderId="0" xfId="0" applyFont="1" applyFill="1" applyAlignment="1">
      <alignment/>
    </xf>
    <xf numFmtId="0" fontId="34" fillId="27" borderId="0" xfId="0" applyFont="1" applyFill="1" applyAlignment="1">
      <alignment/>
    </xf>
    <xf numFmtId="0" fontId="37" fillId="17" borderId="25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3" fillId="27" borderId="0" xfId="0" applyFont="1" applyFill="1" applyAlignment="1">
      <alignment horizontal="center"/>
    </xf>
    <xf numFmtId="0" fontId="33" fillId="27" borderId="0" xfId="0" applyFont="1" applyFill="1" applyAlignment="1">
      <alignment/>
    </xf>
    <xf numFmtId="0" fontId="34" fillId="17" borderId="25" xfId="0" applyFont="1" applyFill="1" applyBorder="1" applyAlignment="1">
      <alignment/>
    </xf>
    <xf numFmtId="0" fontId="34" fillId="17" borderId="11" xfId="0" applyFont="1" applyFill="1" applyBorder="1" applyAlignment="1">
      <alignment/>
    </xf>
    <xf numFmtId="4" fontId="34" fillId="17" borderId="13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7" fillId="25" borderId="25" xfId="0" applyFont="1" applyFill="1" applyBorder="1" applyAlignment="1">
      <alignment/>
    </xf>
    <xf numFmtId="0" fontId="37" fillId="25" borderId="11" xfId="0" applyFont="1" applyFill="1" applyBorder="1" applyAlignment="1">
      <alignment/>
    </xf>
    <xf numFmtId="0" fontId="37" fillId="25" borderId="13" xfId="0" applyFont="1" applyFill="1" applyBorder="1" applyAlignment="1">
      <alignment/>
    </xf>
    <xf numFmtId="4" fontId="37" fillId="25" borderId="14" xfId="0" applyNumberFormat="1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4" fontId="32" fillId="0" borderId="31" xfId="0" applyNumberFormat="1" applyFont="1" applyBorder="1" applyAlignment="1">
      <alignment/>
    </xf>
    <xf numFmtId="0" fontId="37" fillId="8" borderId="25" xfId="0" applyFont="1" applyFill="1" applyBorder="1" applyAlignment="1">
      <alignment/>
    </xf>
    <xf numFmtId="0" fontId="37" fillId="8" borderId="11" xfId="0" applyFont="1" applyFill="1" applyBorder="1" applyAlignment="1">
      <alignment/>
    </xf>
    <xf numFmtId="0" fontId="37" fillId="8" borderId="13" xfId="0" applyFont="1" applyFill="1" applyBorder="1" applyAlignment="1">
      <alignment/>
    </xf>
    <xf numFmtId="4" fontId="37" fillId="8" borderId="14" xfId="0" applyNumberFormat="1" applyFont="1" applyFill="1" applyBorder="1" applyAlignment="1">
      <alignment/>
    </xf>
    <xf numFmtId="0" fontId="32" fillId="0" borderId="27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8" xfId="0" applyFont="1" applyBorder="1" applyAlignment="1">
      <alignment/>
    </xf>
    <xf numFmtId="4" fontId="32" fillId="0" borderId="18" xfId="0" applyNumberFormat="1" applyFont="1" applyBorder="1" applyAlignment="1">
      <alignment/>
    </xf>
    <xf numFmtId="4" fontId="32" fillId="0" borderId="0" xfId="0" applyNumberFormat="1" applyFont="1" applyAlignment="1">
      <alignment/>
    </xf>
    <xf numFmtId="43" fontId="32" fillId="0" borderId="0" xfId="0" applyNumberFormat="1" applyFont="1" applyAlignment="1">
      <alignment horizontal="right"/>
    </xf>
    <xf numFmtId="0" fontId="32" fillId="0" borderId="21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/>
    </xf>
    <xf numFmtId="4" fontId="32" fillId="0" borderId="24" xfId="0" applyNumberFormat="1" applyFont="1" applyBorder="1" applyAlignment="1">
      <alignment/>
    </xf>
    <xf numFmtId="0" fontId="39" fillId="17" borderId="25" xfId="0" applyFont="1" applyFill="1" applyBorder="1" applyAlignment="1">
      <alignment/>
    </xf>
    <xf numFmtId="0" fontId="39" fillId="17" borderId="11" xfId="0" applyFont="1" applyFill="1" applyBorder="1" applyAlignment="1">
      <alignment/>
    </xf>
    <xf numFmtId="0" fontId="39" fillId="17" borderId="13" xfId="0" applyFont="1" applyFill="1" applyBorder="1" applyAlignment="1">
      <alignment/>
    </xf>
    <xf numFmtId="4" fontId="39" fillId="17" borderId="14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4" fontId="39" fillId="17" borderId="13" xfId="0" applyNumberFormat="1" applyFont="1" applyFill="1" applyBorder="1" applyAlignment="1">
      <alignment/>
    </xf>
    <xf numFmtId="4" fontId="32" fillId="0" borderId="40" xfId="0" applyNumberFormat="1" applyFont="1" applyBorder="1" applyAlignment="1">
      <alignment/>
    </xf>
    <xf numFmtId="4" fontId="32" fillId="27" borderId="17" xfId="0" applyNumberFormat="1" applyFont="1" applyFill="1" applyBorder="1" applyAlignment="1">
      <alignment/>
    </xf>
    <xf numFmtId="4" fontId="33" fillId="11" borderId="18" xfId="0" applyNumberFormat="1" applyFont="1" applyFill="1" applyBorder="1" applyAlignment="1">
      <alignment/>
    </xf>
    <xf numFmtId="0" fontId="33" fillId="27" borderId="25" xfId="0" applyFont="1" applyFill="1" applyBorder="1" applyAlignment="1">
      <alignment/>
    </xf>
    <xf numFmtId="0" fontId="33" fillId="27" borderId="11" xfId="0" applyFont="1" applyFill="1" applyBorder="1" applyAlignment="1">
      <alignment/>
    </xf>
    <xf numFmtId="0" fontId="33" fillId="27" borderId="13" xfId="0" applyFont="1" applyFill="1" applyBorder="1" applyAlignment="1">
      <alignment/>
    </xf>
    <xf numFmtId="4" fontId="33" fillId="27" borderId="14" xfId="0" applyNumberFormat="1" applyFont="1" applyFill="1" applyBorder="1" applyAlignment="1">
      <alignment/>
    </xf>
    <xf numFmtId="4" fontId="33" fillId="27" borderId="13" xfId="0" applyNumberFormat="1" applyFont="1" applyFill="1" applyBorder="1" applyAlignment="1">
      <alignment/>
    </xf>
    <xf numFmtId="0" fontId="32" fillId="0" borderId="32" xfId="0" applyFont="1" applyBorder="1" applyAlignment="1">
      <alignment/>
    </xf>
    <xf numFmtId="0" fontId="32" fillId="0" borderId="25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4" fontId="32" fillId="0" borderId="14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17" borderId="28" xfId="0" applyFont="1" applyFill="1" applyBorder="1" applyAlignment="1">
      <alignment/>
    </xf>
    <xf numFmtId="0" fontId="39" fillId="17" borderId="29" xfId="0" applyFont="1" applyFill="1" applyBorder="1" applyAlignment="1">
      <alignment/>
    </xf>
    <xf numFmtId="0" fontId="39" fillId="17" borderId="30" xfId="0" applyFont="1" applyFill="1" applyBorder="1" applyAlignment="1">
      <alignment/>
    </xf>
    <xf numFmtId="4" fontId="39" fillId="17" borderId="31" xfId="0" applyNumberFormat="1" applyFont="1" applyFill="1" applyBorder="1" applyAlignment="1">
      <alignment/>
    </xf>
    <xf numFmtId="4" fontId="39" fillId="17" borderId="42" xfId="0" applyNumberFormat="1" applyFont="1" applyFill="1" applyBorder="1" applyAlignment="1">
      <alignment/>
    </xf>
    <xf numFmtId="4" fontId="39" fillId="17" borderId="18" xfId="0" applyNumberFormat="1" applyFont="1" applyFill="1" applyBorder="1" applyAlignment="1">
      <alignment/>
    </xf>
    <xf numFmtId="0" fontId="39" fillId="27" borderId="0" xfId="0" applyFont="1" applyFill="1" applyAlignment="1">
      <alignment/>
    </xf>
    <xf numFmtId="0" fontId="39" fillId="27" borderId="25" xfId="0" applyFont="1" applyFill="1" applyBorder="1" applyAlignment="1">
      <alignment/>
    </xf>
    <xf numFmtId="0" fontId="39" fillId="27" borderId="11" xfId="0" applyFont="1" applyFill="1" applyBorder="1" applyAlignment="1">
      <alignment/>
    </xf>
    <xf numFmtId="0" fontId="39" fillId="27" borderId="13" xfId="0" applyFont="1" applyFill="1" applyBorder="1" applyAlignment="1">
      <alignment/>
    </xf>
    <xf numFmtId="4" fontId="39" fillId="27" borderId="14" xfId="0" applyNumberFormat="1" applyFont="1" applyFill="1" applyBorder="1" applyAlignment="1">
      <alignment/>
    </xf>
    <xf numFmtId="4" fontId="39" fillId="27" borderId="13" xfId="0" applyNumberFormat="1" applyFont="1" applyFill="1" applyBorder="1" applyAlignment="1">
      <alignment/>
    </xf>
    <xf numFmtId="43" fontId="39" fillId="27" borderId="24" xfId="0" applyNumberFormat="1" applyFont="1" applyFill="1" applyBorder="1" applyAlignment="1">
      <alignment horizontal="right"/>
    </xf>
    <xf numFmtId="43" fontId="33" fillId="27" borderId="24" xfId="0" applyNumberFormat="1" applyFont="1" applyFill="1" applyBorder="1" applyAlignment="1">
      <alignment horizontal="right"/>
    </xf>
    <xf numFmtId="0" fontId="40" fillId="0" borderId="2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14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25" borderId="25" xfId="0" applyFont="1" applyFill="1" applyBorder="1" applyAlignment="1">
      <alignment/>
    </xf>
    <xf numFmtId="0" fontId="39" fillId="25" borderId="11" xfId="0" applyFont="1" applyFill="1" applyBorder="1" applyAlignment="1">
      <alignment/>
    </xf>
    <xf numFmtId="0" fontId="39" fillId="25" borderId="13" xfId="0" applyFont="1" applyFill="1" applyBorder="1" applyAlignment="1">
      <alignment/>
    </xf>
    <xf numFmtId="4" fontId="39" fillId="25" borderId="14" xfId="0" applyNumberFormat="1" applyFont="1" applyFill="1" applyBorder="1" applyAlignment="1">
      <alignment/>
    </xf>
    <xf numFmtId="4" fontId="39" fillId="25" borderId="13" xfId="0" applyNumberFormat="1" applyFont="1" applyFill="1" applyBorder="1" applyAlignment="1">
      <alignment/>
    </xf>
    <xf numFmtId="4" fontId="33" fillId="11" borderId="32" xfId="0" applyNumberFormat="1" applyFont="1" applyFill="1" applyBorder="1" applyAlignment="1">
      <alignment/>
    </xf>
    <xf numFmtId="0" fontId="32" fillId="0" borderId="14" xfId="0" applyFont="1" applyBorder="1" applyAlignment="1">
      <alignment/>
    </xf>
    <xf numFmtId="0" fontId="7" fillId="9" borderId="25" xfId="0" applyFont="1" applyFill="1" applyBorder="1" applyAlignment="1">
      <alignment/>
    </xf>
    <xf numFmtId="0" fontId="7" fillId="9" borderId="11" xfId="0" applyFont="1" applyFill="1" applyBorder="1" applyAlignment="1">
      <alignment/>
    </xf>
    <xf numFmtId="0" fontId="7" fillId="9" borderId="13" xfId="0" applyFont="1" applyFill="1" applyBorder="1" applyAlignment="1">
      <alignment/>
    </xf>
    <xf numFmtId="4" fontId="7" fillId="9" borderId="14" xfId="0" applyNumberFormat="1" applyFont="1" applyFill="1" applyBorder="1" applyAlignment="1">
      <alignment/>
    </xf>
    <xf numFmtId="0" fontId="32" fillId="0" borderId="20" xfId="0" applyFont="1" applyBorder="1" applyAlignment="1">
      <alignment/>
    </xf>
    <xf numFmtId="4" fontId="32" fillId="0" borderId="20" xfId="0" applyNumberFormat="1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15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3" fillId="11" borderId="27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33" fillId="11" borderId="12" xfId="0" applyFont="1" applyFill="1" applyBorder="1" applyAlignment="1">
      <alignment/>
    </xf>
    <xf numFmtId="4" fontId="33" fillId="11" borderId="12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0" fontId="33" fillId="0" borderId="22" xfId="0" applyFont="1" applyFill="1" applyBorder="1" applyAlignment="1">
      <alignment/>
    </xf>
    <xf numFmtId="4" fontId="33" fillId="0" borderId="23" xfId="0" applyNumberFormat="1" applyFont="1" applyFill="1" applyBorder="1" applyAlignment="1">
      <alignment/>
    </xf>
    <xf numFmtId="4" fontId="33" fillId="0" borderId="43" xfId="0" applyNumberFormat="1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4" fontId="33" fillId="0" borderId="24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3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3" fontId="32" fillId="0" borderId="0" xfId="0" applyNumberFormat="1" applyFont="1" applyFill="1" applyAlignment="1">
      <alignment horizontal="right"/>
    </xf>
    <xf numFmtId="0" fontId="39" fillId="0" borderId="15" xfId="0" applyFont="1" applyFill="1" applyBorder="1" applyAlignment="1">
      <alignment/>
    </xf>
    <xf numFmtId="4" fontId="39" fillId="0" borderId="15" xfId="0" applyNumberFormat="1" applyFont="1" applyFill="1" applyBorder="1" applyAlignment="1">
      <alignment/>
    </xf>
    <xf numFmtId="43" fontId="39" fillId="0" borderId="0" xfId="0" applyNumberFormat="1" applyFont="1" applyFill="1" applyAlignment="1">
      <alignment horizontal="right"/>
    </xf>
    <xf numFmtId="0" fontId="39" fillId="0" borderId="38" xfId="0" applyFont="1" applyFill="1" applyBorder="1" applyAlignment="1">
      <alignment/>
    </xf>
    <xf numFmtId="4" fontId="39" fillId="0" borderId="38" xfId="0" applyNumberFormat="1" applyFont="1" applyFill="1" applyBorder="1" applyAlignment="1">
      <alignment/>
    </xf>
    <xf numFmtId="43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center"/>
    </xf>
    <xf numFmtId="0" fontId="33" fillId="0" borderId="38" xfId="0" applyFont="1" applyFill="1" applyBorder="1" applyAlignment="1">
      <alignment/>
    </xf>
    <xf numFmtId="4" fontId="33" fillId="0" borderId="38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4" fontId="32" fillId="27" borderId="40" xfId="0" applyNumberFormat="1" applyFont="1" applyFill="1" applyBorder="1" applyAlignment="1">
      <alignment/>
    </xf>
    <xf numFmtId="4" fontId="32" fillId="0" borderId="30" xfId="0" applyNumberFormat="1" applyFont="1" applyBorder="1" applyAlignment="1">
      <alignment/>
    </xf>
    <xf numFmtId="4" fontId="32" fillId="0" borderId="15" xfId="0" applyNumberFormat="1" applyFont="1" applyBorder="1" applyAlignment="1">
      <alignment/>
    </xf>
    <xf numFmtId="4" fontId="32" fillId="0" borderId="38" xfId="0" applyNumberFormat="1" applyFont="1" applyBorder="1" applyAlignment="1">
      <alignment/>
    </xf>
    <xf numFmtId="0" fontId="42" fillId="0" borderId="0" xfId="0" applyFont="1" applyAlignment="1">
      <alignment horizontal="center" vertical="center"/>
    </xf>
    <xf numFmtId="49" fontId="18" fillId="11" borderId="25" xfId="0" applyNumberFormat="1" applyFont="1" applyFill="1" applyBorder="1" applyAlignment="1">
      <alignment horizontal="right"/>
    </xf>
    <xf numFmtId="0" fontId="18" fillId="11" borderId="11" xfId="0" applyFont="1" applyFill="1" applyBorder="1" applyAlignment="1">
      <alignment/>
    </xf>
    <xf numFmtId="0" fontId="18" fillId="11" borderId="13" xfId="0" applyFont="1" applyFill="1" applyBorder="1" applyAlignment="1">
      <alignment/>
    </xf>
    <xf numFmtId="4" fontId="18" fillId="11" borderId="14" xfId="0" applyNumberFormat="1" applyFont="1" applyFill="1" applyBorder="1" applyAlignment="1">
      <alignment/>
    </xf>
    <xf numFmtId="0" fontId="20" fillId="17" borderId="25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3" xfId="0" applyFont="1" applyFill="1" applyBorder="1" applyAlignment="1">
      <alignment/>
    </xf>
    <xf numFmtId="4" fontId="20" fillId="17" borderId="14" xfId="0" applyNumberFormat="1" applyFont="1" applyFill="1" applyBorder="1" applyAlignment="1">
      <alignment/>
    </xf>
    <xf numFmtId="4" fontId="20" fillId="17" borderId="14" xfId="0" applyNumberFormat="1" applyFont="1" applyFill="1" applyBorder="1" applyAlignment="1">
      <alignment/>
    </xf>
    <xf numFmtId="0" fontId="18" fillId="11" borderId="25" xfId="0" applyFont="1" applyFill="1" applyBorder="1" applyAlignment="1">
      <alignment/>
    </xf>
    <xf numFmtId="4" fontId="18" fillId="11" borderId="14" xfId="0" applyNumberFormat="1" applyFont="1" applyFill="1" applyBorder="1" applyAlignment="1">
      <alignment/>
    </xf>
    <xf numFmtId="0" fontId="27" fillId="17" borderId="25" xfId="0" applyFont="1" applyFill="1" applyBorder="1" applyAlignment="1">
      <alignment/>
    </xf>
    <xf numFmtId="0" fontId="27" fillId="17" borderId="11" xfId="0" applyFont="1" applyFill="1" applyBorder="1" applyAlignment="1">
      <alignment/>
    </xf>
    <xf numFmtId="0" fontId="25" fillId="17" borderId="13" xfId="0" applyFont="1" applyFill="1" applyBorder="1" applyAlignment="1">
      <alignment/>
    </xf>
    <xf numFmtId="4" fontId="25" fillId="17" borderId="14" xfId="0" applyNumberFormat="1" applyFont="1" applyFill="1" applyBorder="1" applyAlignment="1">
      <alignment/>
    </xf>
    <xf numFmtId="4" fontId="25" fillId="17" borderId="14" xfId="0" applyNumberFormat="1" applyFont="1" applyFill="1" applyBorder="1" applyAlignment="1">
      <alignment/>
    </xf>
    <xf numFmtId="0" fontId="18" fillId="11" borderId="28" xfId="0" applyFont="1" applyFill="1" applyBorder="1" applyAlignment="1">
      <alignment/>
    </xf>
    <xf numFmtId="0" fontId="18" fillId="11" borderId="29" xfId="0" applyFont="1" applyFill="1" applyBorder="1" applyAlignment="1">
      <alignment/>
    </xf>
    <xf numFmtId="0" fontId="18" fillId="11" borderId="30" xfId="0" applyFont="1" applyFill="1" applyBorder="1" applyAlignment="1">
      <alignment/>
    </xf>
    <xf numFmtId="4" fontId="18" fillId="11" borderId="31" xfId="0" applyNumberFormat="1" applyFont="1" applyFill="1" applyBorder="1" applyAlignment="1">
      <alignment/>
    </xf>
    <xf numFmtId="4" fontId="18" fillId="11" borderId="18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4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 wrapText="1"/>
    </xf>
    <xf numFmtId="0" fontId="20" fillId="17" borderId="13" xfId="0" applyFont="1" applyFill="1" applyBorder="1" applyAlignment="1">
      <alignment/>
    </xf>
    <xf numFmtId="4" fontId="20" fillId="17" borderId="14" xfId="0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5" fillId="17" borderId="25" xfId="0" applyFont="1" applyFill="1" applyBorder="1" applyAlignment="1">
      <alignment/>
    </xf>
    <xf numFmtId="0" fontId="25" fillId="17" borderId="11" xfId="0" applyFont="1" applyFill="1" applyBorder="1" applyAlignment="1">
      <alignment/>
    </xf>
    <xf numFmtId="0" fontId="20" fillId="17" borderId="25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0" xfId="0" applyNumberFormat="1" applyFont="1" applyAlignment="1">
      <alignment/>
    </xf>
    <xf numFmtId="43" fontId="17" fillId="0" borderId="0" xfId="0" applyNumberFormat="1" applyFont="1" applyAlignment="1">
      <alignment horizontal="right"/>
    </xf>
    <xf numFmtId="4" fontId="17" fillId="0" borderId="0" xfId="0" applyNumberFormat="1" applyFont="1" applyFill="1" applyAlignment="1">
      <alignment/>
    </xf>
    <xf numFmtId="43" fontId="17" fillId="0" borderId="0" xfId="0" applyNumberFormat="1" applyFont="1" applyFill="1" applyAlignment="1">
      <alignment horizontal="right"/>
    </xf>
    <xf numFmtId="0" fontId="16" fillId="17" borderId="25" xfId="0" applyFont="1" applyFill="1" applyBorder="1" applyAlignment="1">
      <alignment/>
    </xf>
    <xf numFmtId="0" fontId="16" fillId="17" borderId="11" xfId="0" applyFont="1" applyFill="1" applyBorder="1" applyAlignment="1">
      <alignment/>
    </xf>
    <xf numFmtId="0" fontId="16" fillId="17" borderId="13" xfId="0" applyFont="1" applyFill="1" applyBorder="1" applyAlignment="1">
      <alignment/>
    </xf>
    <xf numFmtId="4" fontId="16" fillId="17" borderId="14" xfId="0" applyNumberFormat="1" applyFont="1" applyFill="1" applyBorder="1" applyAlignment="1">
      <alignment/>
    </xf>
    <xf numFmtId="0" fontId="18" fillId="11" borderId="27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8" fillId="11" borderId="12" xfId="0" applyFont="1" applyFill="1" applyBorder="1" applyAlignment="1">
      <alignment/>
    </xf>
    <xf numFmtId="4" fontId="18" fillId="11" borderId="18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" fontId="17" fillId="27" borderId="17" xfId="0" applyNumberFormat="1" applyFont="1" applyFill="1" applyBorder="1" applyAlignment="1">
      <alignment/>
    </xf>
    <xf numFmtId="0" fontId="16" fillId="17" borderId="28" xfId="0" applyFont="1" applyFill="1" applyBorder="1" applyAlignment="1">
      <alignment/>
    </xf>
    <xf numFmtId="0" fontId="16" fillId="17" borderId="29" xfId="0" applyFont="1" applyFill="1" applyBorder="1" applyAlignment="1">
      <alignment/>
    </xf>
    <xf numFmtId="0" fontId="16" fillId="17" borderId="30" xfId="0" applyFont="1" applyFill="1" applyBorder="1" applyAlignment="1">
      <alignment/>
    </xf>
    <xf numFmtId="4" fontId="16" fillId="17" borderId="31" xfId="0" applyNumberFormat="1" applyFont="1" applyFill="1" applyBorder="1" applyAlignment="1">
      <alignment/>
    </xf>
    <xf numFmtId="4" fontId="16" fillId="17" borderId="18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3" fontId="16" fillId="0" borderId="0" xfId="0" applyNumberFormat="1" applyFont="1" applyFill="1" applyAlignment="1">
      <alignment horizontal="right"/>
    </xf>
    <xf numFmtId="0" fontId="16" fillId="0" borderId="38" xfId="0" applyFont="1" applyFill="1" applyBorder="1" applyAlignment="1">
      <alignment/>
    </xf>
    <xf numFmtId="4" fontId="16" fillId="0" borderId="38" xfId="0" applyNumberFormat="1" applyFont="1" applyFill="1" applyBorder="1" applyAlignment="1">
      <alignment/>
    </xf>
    <xf numFmtId="43" fontId="18" fillId="0" borderId="0" xfId="0" applyNumberFormat="1" applyFont="1" applyFill="1" applyAlignment="1">
      <alignment horizontal="right"/>
    </xf>
    <xf numFmtId="0" fontId="18" fillId="0" borderId="38" xfId="0" applyFont="1" applyFill="1" applyBorder="1" applyAlignment="1">
      <alignment/>
    </xf>
    <xf numFmtId="4" fontId="18" fillId="0" borderId="38" xfId="0" applyNumberFormat="1" applyFont="1" applyFill="1" applyBorder="1" applyAlignment="1">
      <alignment/>
    </xf>
    <xf numFmtId="0" fontId="17" fillId="0" borderId="15" xfId="0" applyFont="1" applyBorder="1" applyAlignment="1">
      <alignment/>
    </xf>
    <xf numFmtId="4" fontId="17" fillId="0" borderId="15" xfId="0" applyNumberFormat="1" applyFont="1" applyBorder="1" applyAlignment="1">
      <alignment/>
    </xf>
    <xf numFmtId="0" fontId="17" fillId="0" borderId="38" xfId="0" applyFont="1" applyBorder="1" applyAlignment="1">
      <alignment/>
    </xf>
    <xf numFmtId="4" fontId="17" fillId="0" borderId="38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right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4" fontId="23" fillId="0" borderId="24" xfId="0" applyNumberFormat="1" applyFont="1" applyBorder="1" applyAlignment="1">
      <alignment horizontal="center" vertical="center" wrapText="1"/>
    </xf>
    <xf numFmtId="43" fontId="23" fillId="0" borderId="24" xfId="0" applyNumberFormat="1" applyFont="1" applyBorder="1" applyAlignment="1">
      <alignment horizontal="right"/>
    </xf>
    <xf numFmtId="0" fontId="15" fillId="0" borderId="25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49" fontId="45" fillId="11" borderId="25" xfId="0" applyNumberFormat="1" applyFont="1" applyFill="1" applyBorder="1" applyAlignment="1">
      <alignment horizontal="right"/>
    </xf>
    <xf numFmtId="0" fontId="45" fillId="11" borderId="11" xfId="0" applyFont="1" applyFill="1" applyBorder="1" applyAlignment="1">
      <alignment/>
    </xf>
    <xf numFmtId="0" fontId="45" fillId="11" borderId="13" xfId="0" applyFont="1" applyFill="1" applyBorder="1" applyAlignment="1">
      <alignment/>
    </xf>
    <xf numFmtId="4" fontId="45" fillId="11" borderId="14" xfId="0" applyNumberFormat="1" applyFont="1" applyFill="1" applyBorder="1" applyAlignment="1">
      <alignment/>
    </xf>
    <xf numFmtId="4" fontId="45" fillId="11" borderId="14" xfId="0" applyNumberFormat="1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17" borderId="25" xfId="0" applyFont="1" applyFill="1" applyBorder="1" applyAlignment="1">
      <alignment/>
    </xf>
    <xf numFmtId="0" fontId="46" fillId="17" borderId="11" xfId="0" applyFont="1" applyFill="1" applyBorder="1" applyAlignment="1">
      <alignment/>
    </xf>
    <xf numFmtId="0" fontId="46" fillId="17" borderId="13" xfId="0" applyFont="1" applyFill="1" applyBorder="1" applyAlignment="1">
      <alignment/>
    </xf>
    <xf numFmtId="4" fontId="46" fillId="17" borderId="14" xfId="0" applyNumberFormat="1" applyFont="1" applyFill="1" applyBorder="1" applyAlignment="1">
      <alignment/>
    </xf>
    <xf numFmtId="4" fontId="46" fillId="17" borderId="13" xfId="0" applyNumberFormat="1" applyFont="1" applyFill="1" applyBorder="1" applyAlignment="1">
      <alignment/>
    </xf>
    <xf numFmtId="4" fontId="46" fillId="17" borderId="14" xfId="0" applyNumberFormat="1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11" borderId="25" xfId="0" applyFont="1" applyFill="1" applyBorder="1" applyAlignment="1">
      <alignment/>
    </xf>
    <xf numFmtId="4" fontId="45" fillId="11" borderId="1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5" fillId="27" borderId="25" xfId="0" applyFont="1" applyFill="1" applyBorder="1" applyAlignment="1">
      <alignment/>
    </xf>
    <xf numFmtId="0" fontId="15" fillId="27" borderId="11" xfId="0" applyFont="1" applyFill="1" applyBorder="1" applyAlignment="1">
      <alignment/>
    </xf>
    <xf numFmtId="0" fontId="15" fillId="27" borderId="13" xfId="0" applyFont="1" applyFill="1" applyBorder="1" applyAlignment="1">
      <alignment/>
    </xf>
    <xf numFmtId="4" fontId="15" fillId="27" borderId="13" xfId="0" applyNumberFormat="1" applyFont="1" applyFill="1" applyBorder="1" applyAlignment="1">
      <alignment/>
    </xf>
    <xf numFmtId="4" fontId="15" fillId="27" borderId="14" xfId="0" applyNumberFormat="1" applyFont="1" applyFill="1" applyBorder="1" applyAlignment="1">
      <alignment/>
    </xf>
    <xf numFmtId="4" fontId="15" fillId="27" borderId="14" xfId="0" applyNumberFormat="1" applyFont="1" applyFill="1" applyBorder="1" applyAlignment="1">
      <alignment/>
    </xf>
    <xf numFmtId="0" fontId="48" fillId="17" borderId="25" xfId="0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9" fillId="17" borderId="13" xfId="0" applyFont="1" applyFill="1" applyBorder="1" applyAlignment="1">
      <alignment/>
    </xf>
    <xf numFmtId="4" fontId="49" fillId="17" borderId="14" xfId="0" applyNumberFormat="1" applyFont="1" applyFill="1" applyBorder="1" applyAlignment="1">
      <alignment/>
    </xf>
    <xf numFmtId="4" fontId="49" fillId="17" borderId="14" xfId="0" applyNumberFormat="1" applyFont="1" applyFill="1" applyBorder="1" applyAlignment="1">
      <alignment/>
    </xf>
    <xf numFmtId="0" fontId="45" fillId="11" borderId="28" xfId="0" applyFont="1" applyFill="1" applyBorder="1" applyAlignment="1">
      <alignment/>
    </xf>
    <xf numFmtId="0" fontId="45" fillId="11" borderId="29" xfId="0" applyFont="1" applyFill="1" applyBorder="1" applyAlignment="1">
      <alignment/>
    </xf>
    <xf numFmtId="0" fontId="45" fillId="11" borderId="30" xfId="0" applyFont="1" applyFill="1" applyBorder="1" applyAlignment="1">
      <alignment/>
    </xf>
    <xf numFmtId="4" fontId="45" fillId="11" borderId="31" xfId="0" applyNumberFormat="1" applyFont="1" applyFill="1" applyBorder="1" applyAlignment="1">
      <alignment/>
    </xf>
    <xf numFmtId="4" fontId="45" fillId="11" borderId="18" xfId="0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5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23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41" xfId="0" applyNumberFormat="1" applyFont="1" applyBorder="1" applyAlignment="1">
      <alignment horizontal="center" vertical="center" wrapText="1"/>
    </xf>
    <xf numFmtId="0" fontId="46" fillId="17" borderId="13" xfId="0" applyFont="1" applyFill="1" applyBorder="1" applyAlignment="1">
      <alignment/>
    </xf>
    <xf numFmtId="4" fontId="46" fillId="17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4" fontId="45" fillId="11" borderId="30" xfId="0" applyNumberFormat="1" applyFont="1" applyFill="1" applyBorder="1" applyAlignment="1">
      <alignment/>
    </xf>
    <xf numFmtId="0" fontId="15" fillId="0" borderId="26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9" xfId="0" applyFont="1" applyFill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15" fillId="27" borderId="0" xfId="0" applyFont="1" applyFill="1" applyAlignment="1">
      <alignment/>
    </xf>
    <xf numFmtId="0" fontId="46" fillId="27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9" fillId="17" borderId="25" xfId="0" applyFont="1" applyFill="1" applyBorder="1" applyAlignment="1">
      <alignment/>
    </xf>
    <xf numFmtId="0" fontId="49" fillId="17" borderId="11" xfId="0" applyFont="1" applyFill="1" applyBorder="1" applyAlignment="1">
      <alignment/>
    </xf>
    <xf numFmtId="0" fontId="45" fillId="27" borderId="0" xfId="0" applyFont="1" applyFill="1" applyAlignment="1">
      <alignment/>
    </xf>
    <xf numFmtId="0" fontId="46" fillId="17" borderId="25" xfId="0" applyFont="1" applyFill="1" applyBorder="1" applyAlignment="1">
      <alignment/>
    </xf>
    <xf numFmtId="0" fontId="46" fillId="17" borderId="11" xfId="0" applyFont="1" applyFill="1" applyBorder="1" applyAlignment="1">
      <alignment/>
    </xf>
    <xf numFmtId="4" fontId="46" fillId="17" borderId="13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23" fillId="0" borderId="25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4" fontId="23" fillId="0" borderId="14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49" fillId="25" borderId="25" xfId="0" applyFont="1" applyFill="1" applyBorder="1" applyAlignment="1">
      <alignment/>
    </xf>
    <xf numFmtId="0" fontId="49" fillId="25" borderId="11" xfId="0" applyFont="1" applyFill="1" applyBorder="1" applyAlignment="1">
      <alignment/>
    </xf>
    <xf numFmtId="0" fontId="49" fillId="25" borderId="13" xfId="0" applyFont="1" applyFill="1" applyBorder="1" applyAlignment="1">
      <alignment/>
    </xf>
    <xf numFmtId="4" fontId="49" fillId="25" borderId="14" xfId="0" applyNumberFormat="1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4" fontId="15" fillId="0" borderId="31" xfId="0" applyNumberFormat="1" applyFont="1" applyBorder="1" applyAlignment="1">
      <alignment/>
    </xf>
    <xf numFmtId="0" fontId="49" fillId="8" borderId="25" xfId="0" applyFont="1" applyFill="1" applyBorder="1" applyAlignment="1">
      <alignment/>
    </xf>
    <xf numFmtId="0" fontId="49" fillId="8" borderId="11" xfId="0" applyFont="1" applyFill="1" applyBorder="1" applyAlignment="1">
      <alignment/>
    </xf>
    <xf numFmtId="0" fontId="49" fillId="8" borderId="13" xfId="0" applyFont="1" applyFill="1" applyBorder="1" applyAlignment="1">
      <alignment/>
    </xf>
    <xf numFmtId="4" fontId="49" fillId="8" borderId="14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4" fontId="15" fillId="0" borderId="24" xfId="0" applyNumberFormat="1" applyFont="1" applyBorder="1" applyAlignment="1">
      <alignment/>
    </xf>
    <xf numFmtId="0" fontId="51" fillId="17" borderId="25" xfId="0" applyFont="1" applyFill="1" applyBorder="1" applyAlignment="1">
      <alignment/>
    </xf>
    <xf numFmtId="0" fontId="51" fillId="17" borderId="11" xfId="0" applyFont="1" applyFill="1" applyBorder="1" applyAlignment="1">
      <alignment/>
    </xf>
    <xf numFmtId="0" fontId="51" fillId="17" borderId="13" xfId="0" applyFont="1" applyFill="1" applyBorder="1" applyAlignment="1">
      <alignment/>
    </xf>
    <xf numFmtId="4" fontId="51" fillId="17" borderId="14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" fontId="51" fillId="17" borderId="13" xfId="0" applyNumberFormat="1" applyFont="1" applyFill="1" applyBorder="1" applyAlignment="1">
      <alignment/>
    </xf>
    <xf numFmtId="4" fontId="15" fillId="0" borderId="40" xfId="0" applyNumberFormat="1" applyFont="1" applyBorder="1" applyAlignment="1">
      <alignment/>
    </xf>
    <xf numFmtId="0" fontId="45" fillId="11" borderId="27" xfId="0" applyFont="1" applyFill="1" applyBorder="1" applyAlignment="1">
      <alignment/>
    </xf>
    <xf numFmtId="0" fontId="45" fillId="11" borderId="10" xfId="0" applyFont="1" applyFill="1" applyBorder="1" applyAlignment="1">
      <alignment/>
    </xf>
    <xf numFmtId="0" fontId="45" fillId="11" borderId="12" xfId="0" applyFont="1" applyFill="1" applyBorder="1" applyAlignment="1">
      <alignment/>
    </xf>
    <xf numFmtId="4" fontId="45" fillId="11" borderId="18" xfId="0" applyNumberFormat="1" applyFont="1" applyFill="1" applyBorder="1" applyAlignment="1">
      <alignment/>
    </xf>
    <xf numFmtId="4" fontId="45" fillId="11" borderId="12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44" xfId="0" applyFont="1" applyFill="1" applyBorder="1" applyAlignment="1">
      <alignment/>
    </xf>
    <xf numFmtId="4" fontId="45" fillId="0" borderId="45" xfId="0" applyNumberFormat="1" applyFont="1" applyFill="1" applyBorder="1" applyAlignment="1">
      <alignment/>
    </xf>
    <xf numFmtId="4" fontId="15" fillId="27" borderId="17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4" fontId="15" fillId="0" borderId="46" xfId="0" applyNumberFormat="1" applyFont="1" applyBorder="1" applyAlignment="1">
      <alignment/>
    </xf>
    <xf numFmtId="4" fontId="51" fillId="17" borderId="46" xfId="0" applyNumberFormat="1" applyFont="1" applyFill="1" applyBorder="1" applyAlignment="1">
      <alignment/>
    </xf>
    <xf numFmtId="4" fontId="45" fillId="11" borderId="46" xfId="0" applyNumberFormat="1" applyFont="1" applyFill="1" applyBorder="1" applyAlignment="1">
      <alignment/>
    </xf>
    <xf numFmtId="4" fontId="45" fillId="11" borderId="47" xfId="0" applyNumberFormat="1" applyFont="1" applyFill="1" applyBorder="1" applyAlignment="1">
      <alignment/>
    </xf>
    <xf numFmtId="0" fontId="15" fillId="0" borderId="32" xfId="0" applyFont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5" fillId="0" borderId="46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1" fillId="17" borderId="28" xfId="0" applyFont="1" applyFill="1" applyBorder="1" applyAlignment="1">
      <alignment/>
    </xf>
    <xf numFmtId="0" fontId="51" fillId="17" borderId="29" xfId="0" applyFont="1" applyFill="1" applyBorder="1" applyAlignment="1">
      <alignment/>
    </xf>
    <xf numFmtId="0" fontId="51" fillId="17" borderId="30" xfId="0" applyFont="1" applyFill="1" applyBorder="1" applyAlignment="1">
      <alignment/>
    </xf>
    <xf numFmtId="4" fontId="51" fillId="17" borderId="31" xfId="0" applyNumberFormat="1" applyFont="1" applyFill="1" applyBorder="1" applyAlignment="1">
      <alignment/>
    </xf>
    <xf numFmtId="4" fontId="51" fillId="17" borderId="47" xfId="0" applyNumberFormat="1" applyFont="1" applyFill="1" applyBorder="1" applyAlignment="1">
      <alignment/>
    </xf>
    <xf numFmtId="4" fontId="51" fillId="17" borderId="18" xfId="0" applyNumberFormat="1" applyFont="1" applyFill="1" applyBorder="1" applyAlignment="1">
      <alignment/>
    </xf>
    <xf numFmtId="0" fontId="51" fillId="0" borderId="15" xfId="0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0" fontId="51" fillId="0" borderId="38" xfId="0" applyFont="1" applyFill="1" applyBorder="1" applyAlignment="1">
      <alignment/>
    </xf>
    <xf numFmtId="4" fontId="51" fillId="0" borderId="38" xfId="0" applyNumberFormat="1" applyFont="1" applyFill="1" applyBorder="1" applyAlignment="1">
      <alignment/>
    </xf>
    <xf numFmtId="0" fontId="51" fillId="27" borderId="25" xfId="0" applyFont="1" applyFill="1" applyBorder="1" applyAlignment="1">
      <alignment/>
    </xf>
    <xf numFmtId="0" fontId="51" fillId="27" borderId="11" xfId="0" applyFont="1" applyFill="1" applyBorder="1" applyAlignment="1">
      <alignment/>
    </xf>
    <xf numFmtId="0" fontId="51" fillId="27" borderId="13" xfId="0" applyFont="1" applyFill="1" applyBorder="1" applyAlignment="1">
      <alignment/>
    </xf>
    <xf numFmtId="4" fontId="51" fillId="27" borderId="14" xfId="0" applyNumberFormat="1" applyFont="1" applyFill="1" applyBorder="1" applyAlignment="1">
      <alignment/>
    </xf>
    <xf numFmtId="4" fontId="51" fillId="27" borderId="13" xfId="0" applyNumberFormat="1" applyFont="1" applyFill="1" applyBorder="1" applyAlignment="1">
      <alignment/>
    </xf>
    <xf numFmtId="0" fontId="51" fillId="27" borderId="0" xfId="0" applyFont="1" applyFill="1" applyAlignment="1">
      <alignment/>
    </xf>
    <xf numFmtId="0" fontId="45" fillId="0" borderId="38" xfId="0" applyFont="1" applyFill="1" applyBorder="1" applyAlignment="1">
      <alignment/>
    </xf>
    <xf numFmtId="4" fontId="45" fillId="0" borderId="38" xfId="0" applyNumberFormat="1" applyFont="1" applyFill="1" applyBorder="1" applyAlignment="1">
      <alignment/>
    </xf>
    <xf numFmtId="0" fontId="45" fillId="27" borderId="25" xfId="0" applyFont="1" applyFill="1" applyBorder="1" applyAlignment="1">
      <alignment/>
    </xf>
    <xf numFmtId="0" fontId="45" fillId="27" borderId="11" xfId="0" applyFont="1" applyFill="1" applyBorder="1" applyAlignment="1">
      <alignment/>
    </xf>
    <xf numFmtId="0" fontId="45" fillId="27" borderId="13" xfId="0" applyFont="1" applyFill="1" applyBorder="1" applyAlignment="1">
      <alignment/>
    </xf>
    <xf numFmtId="4" fontId="45" fillId="27" borderId="14" xfId="0" applyNumberFormat="1" applyFont="1" applyFill="1" applyBorder="1" applyAlignment="1">
      <alignment/>
    </xf>
    <xf numFmtId="4" fontId="45" fillId="27" borderId="13" xfId="0" applyNumberFormat="1" applyFont="1" applyFill="1" applyBorder="1" applyAlignment="1">
      <alignment/>
    </xf>
    <xf numFmtId="43" fontId="45" fillId="27" borderId="24" xfId="0" applyNumberFormat="1" applyFont="1" applyFill="1" applyBorder="1" applyAlignment="1">
      <alignment horizontal="right"/>
    </xf>
    <xf numFmtId="0" fontId="52" fillId="0" borderId="25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/>
    </xf>
    <xf numFmtId="4" fontId="52" fillId="0" borderId="14" xfId="0" applyNumberFormat="1" applyFont="1" applyBorder="1" applyAlignment="1">
      <alignment/>
    </xf>
    <xf numFmtId="4" fontId="52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25" borderId="25" xfId="0" applyFont="1" applyFill="1" applyBorder="1" applyAlignment="1">
      <alignment/>
    </xf>
    <xf numFmtId="0" fontId="51" fillId="25" borderId="11" xfId="0" applyFont="1" applyFill="1" applyBorder="1" applyAlignment="1">
      <alignment/>
    </xf>
    <xf numFmtId="0" fontId="51" fillId="25" borderId="13" xfId="0" applyFont="1" applyFill="1" applyBorder="1" applyAlignment="1">
      <alignment/>
    </xf>
    <xf numFmtId="4" fontId="51" fillId="25" borderId="14" xfId="0" applyNumberFormat="1" applyFont="1" applyFill="1" applyBorder="1" applyAlignment="1">
      <alignment/>
    </xf>
    <xf numFmtId="4" fontId="51" fillId="25" borderId="13" xfId="0" applyNumberFormat="1" applyFont="1" applyFill="1" applyBorder="1" applyAlignment="1">
      <alignment/>
    </xf>
    <xf numFmtId="4" fontId="51" fillId="27" borderId="14" xfId="0" applyNumberFormat="1" applyFont="1" applyFill="1" applyBorder="1" applyAlignment="1">
      <alignment/>
    </xf>
    <xf numFmtId="4" fontId="45" fillId="11" borderId="32" xfId="0" applyNumberFormat="1" applyFont="1" applyFill="1" applyBorder="1" applyAlignment="1">
      <alignment/>
    </xf>
    <xf numFmtId="0" fontId="15" fillId="0" borderId="14" xfId="0" applyFont="1" applyBorder="1" applyAlignment="1">
      <alignment/>
    </xf>
    <xf numFmtId="0" fontId="23" fillId="9" borderId="25" xfId="0" applyFont="1" applyFill="1" applyBorder="1" applyAlignment="1">
      <alignment/>
    </xf>
    <xf numFmtId="0" fontId="23" fillId="9" borderId="11" xfId="0" applyFont="1" applyFill="1" applyBorder="1" applyAlignment="1">
      <alignment/>
    </xf>
    <xf numFmtId="0" fontId="23" fillId="9" borderId="13" xfId="0" applyFont="1" applyFill="1" applyBorder="1" applyAlignment="1">
      <alignment/>
    </xf>
    <xf numFmtId="4" fontId="23" fillId="9" borderId="14" xfId="0" applyNumberFormat="1" applyFont="1" applyFill="1" applyBorder="1" applyAlignment="1">
      <alignment/>
    </xf>
    <xf numFmtId="0" fontId="15" fillId="0" borderId="20" xfId="0" applyFont="1" applyBorder="1" applyAlignment="1">
      <alignment/>
    </xf>
    <xf numFmtId="4" fontId="15" fillId="0" borderId="20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5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14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43" fontId="15" fillId="0" borderId="0" xfId="0" applyNumberFormat="1" applyFont="1" applyAlignment="1">
      <alignment horizontal="left"/>
    </xf>
    <xf numFmtId="0" fontId="15" fillId="27" borderId="0" xfId="0" applyFont="1" applyFill="1" applyBorder="1" applyAlignment="1">
      <alignment horizontal="left"/>
    </xf>
    <xf numFmtId="0" fontId="6" fillId="2" borderId="25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4" fontId="6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27" borderId="0" xfId="0" applyFont="1" applyFill="1" applyBorder="1" applyAlignment="1">
      <alignment horizontal="left"/>
    </xf>
    <xf numFmtId="4" fontId="23" fillId="0" borderId="48" xfId="0" applyNumberFormat="1" applyFont="1" applyBorder="1" applyAlignment="1">
      <alignment horizontal="center" vertical="center" wrapText="1"/>
    </xf>
    <xf numFmtId="4" fontId="23" fillId="0" borderId="4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49" xfId="0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2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4"/>
  <sheetViews>
    <sheetView tabSelected="1" view="pageBreakPreview" zoomScale="60" zoomScalePageLayoutView="0" workbookViewId="0" topLeftCell="A1">
      <selection activeCell="D65" sqref="D65"/>
    </sheetView>
  </sheetViews>
  <sheetFormatPr defaultColWidth="9.125" defaultRowHeight="12.75"/>
  <cols>
    <col min="1" max="1" width="6.25390625" style="0" customWidth="1"/>
    <col min="2" max="3" width="12.75390625" style="0" customWidth="1"/>
    <col min="4" max="4" width="88.00390625" style="0" customWidth="1"/>
    <col min="5" max="5" width="16.75390625" style="2" hidden="1" customWidth="1"/>
    <col min="6" max="9" width="16.75390625" style="359" customWidth="1"/>
    <col min="10" max="10" width="7.00390625" style="13" customWidth="1"/>
  </cols>
  <sheetData>
    <row r="1" ht="14.25">
      <c r="D1" s="323"/>
    </row>
    <row r="2" spans="1:10" ht="44.25">
      <c r="A2" s="390"/>
      <c r="B2" s="922" t="s">
        <v>405</v>
      </c>
      <c r="C2" s="923"/>
      <c r="D2" s="923"/>
      <c r="E2" s="923"/>
      <c r="F2" s="923"/>
      <c r="G2" s="613"/>
      <c r="H2" s="613"/>
      <c r="I2" s="391"/>
      <c r="J2" s="391"/>
    </row>
    <row r="3" spans="1:10" ht="44.25">
      <c r="A3" s="390"/>
      <c r="B3" s="923"/>
      <c r="C3" s="923"/>
      <c r="D3" s="923"/>
      <c r="E3" s="923"/>
      <c r="F3" s="923"/>
      <c r="G3" s="613"/>
      <c r="H3" s="613"/>
      <c r="I3" s="391"/>
      <c r="J3" s="391"/>
    </row>
    <row r="6" spans="1:10" ht="35.25">
      <c r="A6" s="392"/>
      <c r="B6" s="392"/>
      <c r="C6" s="392"/>
      <c r="D6" s="920" t="s">
        <v>179</v>
      </c>
      <c r="E6" s="921"/>
      <c r="F6" s="393"/>
      <c r="G6" s="393"/>
      <c r="H6" s="393"/>
      <c r="I6" s="393"/>
      <c r="J6" s="394"/>
    </row>
    <row r="7" ht="13.5" thickBot="1"/>
    <row r="8" spans="1:10" s="168" customFormat="1" ht="18" customHeight="1">
      <c r="A8" s="325"/>
      <c r="B8" s="915" t="s">
        <v>15</v>
      </c>
      <c r="C8" s="917" t="s">
        <v>16</v>
      </c>
      <c r="D8" s="917" t="s">
        <v>131</v>
      </c>
      <c r="E8" s="913" t="s">
        <v>285</v>
      </c>
      <c r="F8" s="913" t="s">
        <v>316</v>
      </c>
      <c r="G8" s="913" t="s">
        <v>343</v>
      </c>
      <c r="H8" s="913" t="s">
        <v>351</v>
      </c>
      <c r="I8" s="913" t="s">
        <v>352</v>
      </c>
      <c r="J8" s="324"/>
    </row>
    <row r="9" spans="1:10" s="168" customFormat="1" ht="18" customHeight="1" thickBot="1">
      <c r="A9" s="325"/>
      <c r="B9" s="916"/>
      <c r="C9" s="918"/>
      <c r="D9" s="919"/>
      <c r="E9" s="914"/>
      <c r="F9" s="914"/>
      <c r="G9" s="914"/>
      <c r="H9" s="914"/>
      <c r="I9" s="914"/>
      <c r="J9" s="324"/>
    </row>
    <row r="10" spans="1:10" s="185" customFormat="1" ht="18" customHeight="1">
      <c r="A10" s="178"/>
      <c r="B10" s="172"/>
      <c r="C10" s="173"/>
      <c r="D10" s="174"/>
      <c r="E10" s="176"/>
      <c r="F10" s="384"/>
      <c r="G10" s="384"/>
      <c r="H10" s="384"/>
      <c r="I10" s="384"/>
      <c r="J10" s="30"/>
    </row>
    <row r="11" spans="2:10" s="185" customFormat="1" ht="18" customHeight="1">
      <c r="B11" s="186"/>
      <c r="C11" s="187">
        <v>1111</v>
      </c>
      <c r="D11" s="188" t="s">
        <v>0</v>
      </c>
      <c r="E11" s="189">
        <v>2339.31</v>
      </c>
      <c r="F11" s="370">
        <v>1917.52</v>
      </c>
      <c r="G11" s="370">
        <v>1879.73</v>
      </c>
      <c r="H11" s="370">
        <v>1939.01</v>
      </c>
      <c r="I11" s="370">
        <v>1900</v>
      </c>
      <c r="J11" s="184"/>
    </row>
    <row r="12" spans="2:10" s="185" customFormat="1" ht="18" customHeight="1">
      <c r="B12" s="186"/>
      <c r="C12" s="187">
        <v>1112</v>
      </c>
      <c r="D12" s="188" t="s">
        <v>1</v>
      </c>
      <c r="E12" s="189">
        <v>781.05</v>
      </c>
      <c r="F12" s="370">
        <v>790.9</v>
      </c>
      <c r="G12" s="370">
        <v>800.8</v>
      </c>
      <c r="H12" s="370">
        <v>380.67</v>
      </c>
      <c r="I12" s="370">
        <v>400</v>
      </c>
      <c r="J12" s="184"/>
    </row>
    <row r="13" spans="2:10" s="185" customFormat="1" ht="18" customHeight="1">
      <c r="B13" s="186"/>
      <c r="C13" s="187">
        <v>1113</v>
      </c>
      <c r="D13" s="188" t="s">
        <v>2</v>
      </c>
      <c r="E13" s="189">
        <v>167.94</v>
      </c>
      <c r="F13" s="370">
        <v>169.63</v>
      </c>
      <c r="G13" s="370">
        <v>171.69</v>
      </c>
      <c r="H13" s="370">
        <v>180.19</v>
      </c>
      <c r="I13" s="370">
        <v>170</v>
      </c>
      <c r="J13" s="184"/>
    </row>
    <row r="14" spans="2:10" s="185" customFormat="1" ht="18" customHeight="1">
      <c r="B14" s="186"/>
      <c r="C14" s="187">
        <v>1121</v>
      </c>
      <c r="D14" s="188" t="s">
        <v>3</v>
      </c>
      <c r="E14" s="189">
        <v>2650.58</v>
      </c>
      <c r="F14" s="370">
        <v>2111.51</v>
      </c>
      <c r="G14" s="370">
        <v>2090.78</v>
      </c>
      <c r="H14" s="370">
        <v>1929.05</v>
      </c>
      <c r="I14" s="370">
        <v>1880</v>
      </c>
      <c r="J14" s="184"/>
    </row>
    <row r="15" spans="2:10" s="185" customFormat="1" ht="18" customHeight="1">
      <c r="B15" s="186"/>
      <c r="C15" s="187">
        <v>1122</v>
      </c>
      <c r="D15" s="188" t="s">
        <v>4</v>
      </c>
      <c r="E15" s="189">
        <v>342.96</v>
      </c>
      <c r="F15" s="370">
        <v>265.02</v>
      </c>
      <c r="G15" s="370">
        <v>199.4</v>
      </c>
      <c r="H15" s="370">
        <v>382.28</v>
      </c>
      <c r="I15" s="370">
        <v>390</v>
      </c>
      <c r="J15" s="184" t="s">
        <v>160</v>
      </c>
    </row>
    <row r="16" spans="2:10" s="185" customFormat="1" ht="18" customHeight="1">
      <c r="B16" s="186"/>
      <c r="C16" s="187">
        <v>1211</v>
      </c>
      <c r="D16" s="188" t="s">
        <v>5</v>
      </c>
      <c r="E16" s="189">
        <v>4127.9</v>
      </c>
      <c r="F16" s="370">
        <v>4011.84</v>
      </c>
      <c r="G16" s="370">
        <v>4380.1</v>
      </c>
      <c r="H16" s="370">
        <v>4322.27</v>
      </c>
      <c r="I16" s="370">
        <v>4100</v>
      </c>
      <c r="J16" s="184"/>
    </row>
    <row r="17" spans="2:10" s="185" customFormat="1" ht="18" customHeight="1">
      <c r="B17" s="186"/>
      <c r="C17" s="187">
        <v>1334</v>
      </c>
      <c r="D17" s="188" t="s">
        <v>208</v>
      </c>
      <c r="E17" s="189">
        <v>0</v>
      </c>
      <c r="F17" s="370">
        <v>0</v>
      </c>
      <c r="G17" s="370">
        <v>0</v>
      </c>
      <c r="H17" s="370">
        <v>0</v>
      </c>
      <c r="I17" s="370">
        <v>0</v>
      </c>
      <c r="J17" s="184"/>
    </row>
    <row r="18" spans="2:10" s="185" customFormat="1" ht="18" customHeight="1">
      <c r="B18" s="186"/>
      <c r="C18" s="187">
        <v>1337</v>
      </c>
      <c r="D18" s="188" t="s">
        <v>196</v>
      </c>
      <c r="E18" s="189">
        <v>532.73</v>
      </c>
      <c r="F18" s="370">
        <v>527.26</v>
      </c>
      <c r="G18" s="370">
        <v>517.64</v>
      </c>
      <c r="H18" s="370">
        <v>525.96</v>
      </c>
      <c r="I18" s="370">
        <v>570</v>
      </c>
      <c r="J18" s="184"/>
    </row>
    <row r="19" spans="2:10" s="185" customFormat="1" ht="18" customHeight="1">
      <c r="B19" s="186"/>
      <c r="C19" s="187">
        <v>1341</v>
      </c>
      <c r="D19" s="188" t="s">
        <v>6</v>
      </c>
      <c r="E19" s="189">
        <v>24.37</v>
      </c>
      <c r="F19" s="370">
        <v>24.137</v>
      </c>
      <c r="G19" s="370">
        <v>24.74</v>
      </c>
      <c r="H19" s="370">
        <v>24.85</v>
      </c>
      <c r="I19" s="370">
        <v>24</v>
      </c>
      <c r="J19" s="184"/>
    </row>
    <row r="20" spans="2:10" s="185" customFormat="1" ht="18" customHeight="1">
      <c r="B20" s="186"/>
      <c r="C20" s="187">
        <v>1343</v>
      </c>
      <c r="D20" s="188" t="s">
        <v>7</v>
      </c>
      <c r="E20" s="189">
        <v>6.94</v>
      </c>
      <c r="F20" s="370">
        <v>73.08</v>
      </c>
      <c r="G20" s="370">
        <v>8.96</v>
      </c>
      <c r="H20" s="370">
        <v>11.54</v>
      </c>
      <c r="I20" s="370">
        <v>10</v>
      </c>
      <c r="J20" s="184"/>
    </row>
    <row r="21" spans="2:10" s="185" customFormat="1" ht="18" customHeight="1">
      <c r="B21" s="186"/>
      <c r="C21" s="187">
        <v>1345</v>
      </c>
      <c r="D21" s="188" t="s">
        <v>8</v>
      </c>
      <c r="E21" s="189">
        <v>5.33</v>
      </c>
      <c r="F21" s="370">
        <v>0.14</v>
      </c>
      <c r="G21" s="370">
        <v>0</v>
      </c>
      <c r="H21" s="370">
        <v>0</v>
      </c>
      <c r="I21" s="370">
        <v>0</v>
      </c>
      <c r="J21" s="184"/>
    </row>
    <row r="22" spans="2:10" s="185" customFormat="1" ht="18" customHeight="1">
      <c r="B22" s="186"/>
      <c r="C22" s="187">
        <v>1347</v>
      </c>
      <c r="D22" s="188" t="s">
        <v>9</v>
      </c>
      <c r="E22" s="189">
        <v>38.321</v>
      </c>
      <c r="F22" s="370">
        <v>30</v>
      </c>
      <c r="G22" s="370">
        <v>30</v>
      </c>
      <c r="H22" s="370">
        <v>0</v>
      </c>
      <c r="I22" s="370">
        <v>0</v>
      </c>
      <c r="J22" s="184"/>
    </row>
    <row r="23" spans="2:10" s="185" customFormat="1" ht="18" customHeight="1">
      <c r="B23" s="186"/>
      <c r="C23" s="187">
        <v>1351</v>
      </c>
      <c r="D23" s="188" t="s">
        <v>10</v>
      </c>
      <c r="E23" s="189">
        <v>22.17</v>
      </c>
      <c r="F23" s="370">
        <v>11.29</v>
      </c>
      <c r="G23" s="370">
        <v>2.7</v>
      </c>
      <c r="H23" s="370">
        <v>0.28</v>
      </c>
      <c r="I23" s="370">
        <v>0</v>
      </c>
      <c r="J23" s="184"/>
    </row>
    <row r="24" spans="2:10" s="185" customFormat="1" ht="18" customHeight="1">
      <c r="B24" s="186"/>
      <c r="C24" s="187">
        <v>1361</v>
      </c>
      <c r="D24" s="188" t="s">
        <v>11</v>
      </c>
      <c r="E24" s="189">
        <v>41.87</v>
      </c>
      <c r="F24" s="370">
        <v>67.06</v>
      </c>
      <c r="G24" s="370">
        <v>73.68</v>
      </c>
      <c r="H24" s="370">
        <v>72.38</v>
      </c>
      <c r="I24" s="370">
        <v>75</v>
      </c>
      <c r="J24" s="184"/>
    </row>
    <row r="25" spans="2:10" s="185" customFormat="1" ht="18" customHeight="1">
      <c r="B25" s="186"/>
      <c r="C25" s="187">
        <v>1511</v>
      </c>
      <c r="D25" s="188" t="s">
        <v>12</v>
      </c>
      <c r="E25" s="189">
        <v>492.08</v>
      </c>
      <c r="F25" s="370">
        <v>1081.16</v>
      </c>
      <c r="G25" s="370">
        <v>1255.5</v>
      </c>
      <c r="H25" s="370">
        <v>1276.15</v>
      </c>
      <c r="I25" s="370">
        <v>1270</v>
      </c>
      <c r="J25" s="184"/>
    </row>
    <row r="26" spans="2:10" s="185" customFormat="1" ht="18" customHeight="1">
      <c r="B26" s="186"/>
      <c r="C26" s="187">
        <v>2460</v>
      </c>
      <c r="D26" s="188" t="s">
        <v>13</v>
      </c>
      <c r="E26" s="189">
        <v>8.84</v>
      </c>
      <c r="F26" s="370">
        <v>0</v>
      </c>
      <c r="G26" s="370">
        <v>0</v>
      </c>
      <c r="H26" s="370">
        <v>0</v>
      </c>
      <c r="I26" s="370">
        <v>0</v>
      </c>
      <c r="J26" s="184"/>
    </row>
    <row r="27" spans="2:10" s="185" customFormat="1" ht="18" customHeight="1">
      <c r="B27" s="186"/>
      <c r="C27" s="187">
        <v>4111</v>
      </c>
      <c r="D27" s="188" t="s">
        <v>137</v>
      </c>
      <c r="E27" s="189">
        <v>40</v>
      </c>
      <c r="F27" s="370">
        <v>276.02</v>
      </c>
      <c r="G27" s="370">
        <v>96.71</v>
      </c>
      <c r="H27" s="370">
        <v>7.196</v>
      </c>
      <c r="I27" s="370">
        <v>0</v>
      </c>
      <c r="J27" s="184"/>
    </row>
    <row r="28" spans="2:10" s="185" customFormat="1" ht="18" customHeight="1">
      <c r="B28" s="186"/>
      <c r="C28" s="187">
        <v>4112</v>
      </c>
      <c r="D28" s="188" t="s">
        <v>231</v>
      </c>
      <c r="E28" s="189">
        <v>736.5</v>
      </c>
      <c r="F28" s="370">
        <v>738.9</v>
      </c>
      <c r="G28" s="370">
        <v>1393.4</v>
      </c>
      <c r="H28" s="370">
        <v>1192</v>
      </c>
      <c r="I28" s="370">
        <v>1181.6</v>
      </c>
      <c r="J28" s="184"/>
    </row>
    <row r="29" spans="2:10" s="185" customFormat="1" ht="18" customHeight="1">
      <c r="B29" s="186"/>
      <c r="C29" s="187">
        <v>4116</v>
      </c>
      <c r="D29" s="188" t="s">
        <v>220</v>
      </c>
      <c r="E29" s="189">
        <v>252.78</v>
      </c>
      <c r="F29" s="370">
        <v>732.93</v>
      </c>
      <c r="G29" s="370">
        <v>1539.96</v>
      </c>
      <c r="H29" s="370">
        <v>974.65</v>
      </c>
      <c r="I29" s="370">
        <v>384</v>
      </c>
      <c r="J29" s="184" t="s">
        <v>162</v>
      </c>
    </row>
    <row r="30" spans="2:10" s="185" customFormat="1" ht="18" customHeight="1">
      <c r="B30" s="186"/>
      <c r="C30" s="187">
        <v>4121</v>
      </c>
      <c r="D30" s="188" t="s">
        <v>140</v>
      </c>
      <c r="E30" s="189">
        <v>121.38</v>
      </c>
      <c r="F30" s="370">
        <v>119.68</v>
      </c>
      <c r="G30" s="370">
        <v>157.88</v>
      </c>
      <c r="H30" s="370">
        <v>181.02</v>
      </c>
      <c r="I30" s="370">
        <v>150</v>
      </c>
      <c r="J30" s="184"/>
    </row>
    <row r="31" spans="2:10" s="185" customFormat="1" ht="18" customHeight="1">
      <c r="B31" s="186"/>
      <c r="C31" s="187">
        <v>4122</v>
      </c>
      <c r="D31" s="188" t="s">
        <v>141</v>
      </c>
      <c r="E31" s="189">
        <v>148.39</v>
      </c>
      <c r="F31" s="370">
        <v>893.82</v>
      </c>
      <c r="G31" s="370">
        <v>856.1</v>
      </c>
      <c r="H31" s="370">
        <v>1495.13</v>
      </c>
      <c r="I31" s="370">
        <v>0</v>
      </c>
      <c r="J31" s="184"/>
    </row>
    <row r="32" spans="2:10" s="185" customFormat="1" ht="18" customHeight="1">
      <c r="B32" s="186"/>
      <c r="C32" s="187">
        <v>4129</v>
      </c>
      <c r="D32" s="188" t="s">
        <v>142</v>
      </c>
      <c r="E32" s="189">
        <v>0</v>
      </c>
      <c r="F32" s="370">
        <v>0</v>
      </c>
      <c r="G32" s="370">
        <v>0</v>
      </c>
      <c r="H32" s="370">
        <v>0</v>
      </c>
      <c r="I32" s="370">
        <v>600</v>
      </c>
      <c r="J32" s="184" t="s">
        <v>242</v>
      </c>
    </row>
    <row r="33" spans="2:10" s="185" customFormat="1" ht="18" customHeight="1">
      <c r="B33" s="186"/>
      <c r="C33" s="187">
        <v>4134</v>
      </c>
      <c r="D33" s="188" t="s">
        <v>14</v>
      </c>
      <c r="E33" s="189">
        <v>4639.88</v>
      </c>
      <c r="F33" s="370">
        <v>4608.1</v>
      </c>
      <c r="G33" s="370">
        <v>5864.06</v>
      </c>
      <c r="H33" s="370">
        <v>4251.58</v>
      </c>
      <c r="I33" s="370">
        <v>0</v>
      </c>
      <c r="J33" s="184"/>
    </row>
    <row r="34" spans="2:10" s="185" customFormat="1" ht="18" customHeight="1">
      <c r="B34" s="186"/>
      <c r="C34" s="187">
        <v>4213</v>
      </c>
      <c r="D34" s="188" t="s">
        <v>143</v>
      </c>
      <c r="E34" s="189">
        <v>51</v>
      </c>
      <c r="F34" s="370">
        <v>0</v>
      </c>
      <c r="G34" s="370">
        <v>0</v>
      </c>
      <c r="H34" s="370">
        <v>0</v>
      </c>
      <c r="I34" s="370">
        <v>0</v>
      </c>
      <c r="J34" s="184"/>
    </row>
    <row r="35" spans="2:10" s="185" customFormat="1" ht="18" customHeight="1">
      <c r="B35" s="186"/>
      <c r="C35" s="187">
        <v>4216</v>
      </c>
      <c r="D35" s="188" t="s">
        <v>153</v>
      </c>
      <c r="E35" s="189">
        <v>0</v>
      </c>
      <c r="F35" s="370">
        <v>0</v>
      </c>
      <c r="G35" s="370">
        <v>300</v>
      </c>
      <c r="H35" s="370">
        <v>0</v>
      </c>
      <c r="I35" s="370">
        <v>0</v>
      </c>
      <c r="J35" s="184"/>
    </row>
    <row r="36" spans="2:10" s="185" customFormat="1" ht="18" customHeight="1">
      <c r="B36" s="186"/>
      <c r="C36" s="187">
        <v>4222</v>
      </c>
      <c r="D36" s="188" t="s">
        <v>152</v>
      </c>
      <c r="E36" s="189">
        <v>0</v>
      </c>
      <c r="F36" s="370">
        <v>192.1</v>
      </c>
      <c r="G36" s="370">
        <v>12363.08</v>
      </c>
      <c r="H36" s="370">
        <v>0</v>
      </c>
      <c r="I36" s="370">
        <v>0</v>
      </c>
      <c r="J36" s="184"/>
    </row>
    <row r="37" spans="2:10" s="185" customFormat="1" ht="18" customHeight="1">
      <c r="B37" s="186"/>
      <c r="C37" s="187">
        <v>4229</v>
      </c>
      <c r="D37" s="188" t="s">
        <v>144</v>
      </c>
      <c r="E37" s="189">
        <v>0</v>
      </c>
      <c r="F37" s="370">
        <v>0</v>
      </c>
      <c r="G37" s="370">
        <v>0</v>
      </c>
      <c r="H37" s="370">
        <v>0</v>
      </c>
      <c r="I37" s="370">
        <v>0</v>
      </c>
      <c r="J37" s="184"/>
    </row>
    <row r="38" spans="2:10" s="185" customFormat="1" ht="18" customHeight="1">
      <c r="B38" s="186"/>
      <c r="C38" s="187">
        <v>4240</v>
      </c>
      <c r="D38" s="188" t="s">
        <v>328</v>
      </c>
      <c r="E38" s="189">
        <v>0</v>
      </c>
      <c r="F38" s="370">
        <v>175</v>
      </c>
      <c r="G38" s="370">
        <v>0</v>
      </c>
      <c r="H38" s="370">
        <v>0</v>
      </c>
      <c r="I38" s="370">
        <v>0</v>
      </c>
      <c r="J38" s="184"/>
    </row>
    <row r="39" spans="1:10" s="185" customFormat="1" ht="18" customHeight="1">
      <c r="A39" s="204"/>
      <c r="B39" s="614" t="s">
        <v>132</v>
      </c>
      <c r="C39" s="615" t="s">
        <v>21</v>
      </c>
      <c r="D39" s="616" t="s">
        <v>182</v>
      </c>
      <c r="E39" s="617">
        <f>SUM(E11:E38)</f>
        <v>17572.321</v>
      </c>
      <c r="F39" s="617">
        <f>SUM(F11:F38)</f>
        <v>18817.097</v>
      </c>
      <c r="G39" s="617">
        <f>SUM(G11:G38)</f>
        <v>34006.909999999996</v>
      </c>
      <c r="H39" s="617">
        <f>SUM(H11:H38)</f>
        <v>19146.206</v>
      </c>
      <c r="I39" s="617">
        <f>SUM(I11:I38)</f>
        <v>13104.6</v>
      </c>
      <c r="J39" s="203"/>
    </row>
    <row r="40" spans="2:10" s="185" customFormat="1" ht="18" customHeight="1">
      <c r="B40" s="186">
        <v>1031</v>
      </c>
      <c r="C40" s="187">
        <v>2111</v>
      </c>
      <c r="D40" s="188" t="s">
        <v>18</v>
      </c>
      <c r="E40" s="189">
        <v>320.25</v>
      </c>
      <c r="F40" s="370">
        <v>206.68</v>
      </c>
      <c r="G40" s="370">
        <v>351.81</v>
      </c>
      <c r="H40" s="370">
        <v>1364.71</v>
      </c>
      <c r="I40" s="370">
        <v>550</v>
      </c>
      <c r="J40" s="184"/>
    </row>
    <row r="41" spans="1:10" s="185" customFormat="1" ht="18" customHeight="1">
      <c r="A41" s="275"/>
      <c r="B41" s="618">
        <v>1031</v>
      </c>
      <c r="C41" s="619" t="s">
        <v>19</v>
      </c>
      <c r="D41" s="620" t="s">
        <v>20</v>
      </c>
      <c r="E41" s="621">
        <f aca="true" t="shared" si="0" ref="E41:I42">E40</f>
        <v>320.25</v>
      </c>
      <c r="F41" s="622">
        <f t="shared" si="0"/>
        <v>206.68</v>
      </c>
      <c r="G41" s="622">
        <f t="shared" si="0"/>
        <v>351.81</v>
      </c>
      <c r="H41" s="622">
        <f>H40</f>
        <v>1364.71</v>
      </c>
      <c r="I41" s="622">
        <f t="shared" si="0"/>
        <v>550</v>
      </c>
      <c r="J41" s="274"/>
    </row>
    <row r="42" spans="1:10" s="185" customFormat="1" ht="18" customHeight="1">
      <c r="A42" s="204"/>
      <c r="B42" s="623">
        <v>103</v>
      </c>
      <c r="C42" s="615" t="s">
        <v>21</v>
      </c>
      <c r="D42" s="616" t="s">
        <v>22</v>
      </c>
      <c r="E42" s="624">
        <f t="shared" si="0"/>
        <v>320.25</v>
      </c>
      <c r="F42" s="617">
        <f t="shared" si="0"/>
        <v>206.68</v>
      </c>
      <c r="G42" s="617">
        <f t="shared" si="0"/>
        <v>351.81</v>
      </c>
      <c r="H42" s="617">
        <f>H41</f>
        <v>1364.71</v>
      </c>
      <c r="I42" s="617">
        <f t="shared" si="0"/>
        <v>550</v>
      </c>
      <c r="J42" s="203"/>
    </row>
    <row r="43" spans="2:10" s="185" customFormat="1" ht="18" customHeight="1">
      <c r="B43" s="186">
        <v>2141</v>
      </c>
      <c r="C43" s="187">
        <v>2111</v>
      </c>
      <c r="D43" s="188" t="s">
        <v>18</v>
      </c>
      <c r="E43" s="189">
        <v>0.05</v>
      </c>
      <c r="F43" s="370">
        <v>0</v>
      </c>
      <c r="G43" s="370">
        <v>0</v>
      </c>
      <c r="H43" s="370">
        <v>0</v>
      </c>
      <c r="I43" s="370">
        <v>0</v>
      </c>
      <c r="J43" s="184"/>
    </row>
    <row r="44" spans="1:10" s="185" customFormat="1" ht="18" customHeight="1">
      <c r="A44" s="260"/>
      <c r="B44" s="618">
        <v>2141</v>
      </c>
      <c r="C44" s="619" t="s">
        <v>19</v>
      </c>
      <c r="D44" s="620" t="s">
        <v>197</v>
      </c>
      <c r="E44" s="621">
        <f aca="true" t="shared" si="1" ref="E44:I45">E43</f>
        <v>0.05</v>
      </c>
      <c r="F44" s="622">
        <f t="shared" si="1"/>
        <v>0</v>
      </c>
      <c r="G44" s="622">
        <f>G43</f>
        <v>0</v>
      </c>
      <c r="H44" s="622">
        <f>H43</f>
        <v>0</v>
      </c>
      <c r="I44" s="622">
        <f t="shared" si="1"/>
        <v>0</v>
      </c>
      <c r="J44" s="259"/>
    </row>
    <row r="45" spans="1:10" s="185" customFormat="1" ht="18" customHeight="1">
      <c r="A45" s="204"/>
      <c r="B45" s="623">
        <v>214</v>
      </c>
      <c r="C45" s="615" t="s">
        <v>21</v>
      </c>
      <c r="D45" s="616" t="s">
        <v>197</v>
      </c>
      <c r="E45" s="624">
        <f t="shared" si="1"/>
        <v>0.05</v>
      </c>
      <c r="F45" s="617">
        <f t="shared" si="1"/>
        <v>0</v>
      </c>
      <c r="G45" s="617">
        <f>G44</f>
        <v>0</v>
      </c>
      <c r="H45" s="617">
        <f>H44</f>
        <v>0</v>
      </c>
      <c r="I45" s="617">
        <f>I44</f>
        <v>0</v>
      </c>
      <c r="J45" s="203"/>
    </row>
    <row r="46" spans="2:10" s="185" customFormat="1" ht="18" customHeight="1">
      <c r="B46" s="186">
        <v>2310</v>
      </c>
      <c r="C46" s="187">
        <v>2111</v>
      </c>
      <c r="D46" s="188" t="s">
        <v>18</v>
      </c>
      <c r="E46" s="189">
        <v>0</v>
      </c>
      <c r="F46" s="370">
        <v>0</v>
      </c>
      <c r="G46" s="370">
        <v>0</v>
      </c>
      <c r="H46" s="370">
        <v>0</v>
      </c>
      <c r="I46" s="370">
        <v>0</v>
      </c>
      <c r="J46" s="184"/>
    </row>
    <row r="47" spans="1:10" s="185" customFormat="1" ht="18" customHeight="1">
      <c r="A47" s="260"/>
      <c r="B47" s="618">
        <v>2310</v>
      </c>
      <c r="C47" s="619" t="s">
        <v>19</v>
      </c>
      <c r="D47" s="620" t="s">
        <v>23</v>
      </c>
      <c r="E47" s="621">
        <f aca="true" t="shared" si="2" ref="E47:I48">E46</f>
        <v>0</v>
      </c>
      <c r="F47" s="622">
        <f t="shared" si="2"/>
        <v>0</v>
      </c>
      <c r="G47" s="622">
        <f t="shared" si="2"/>
        <v>0</v>
      </c>
      <c r="H47" s="622">
        <f>H46</f>
        <v>0</v>
      </c>
      <c r="I47" s="622">
        <f t="shared" si="2"/>
        <v>0</v>
      </c>
      <c r="J47" s="259"/>
    </row>
    <row r="48" spans="1:10" s="185" customFormat="1" ht="18" customHeight="1">
      <c r="A48" s="204"/>
      <c r="B48" s="623">
        <v>231</v>
      </c>
      <c r="C48" s="615" t="s">
        <v>21</v>
      </c>
      <c r="D48" s="616" t="s">
        <v>23</v>
      </c>
      <c r="E48" s="624">
        <f t="shared" si="2"/>
        <v>0</v>
      </c>
      <c r="F48" s="617">
        <f t="shared" si="2"/>
        <v>0</v>
      </c>
      <c r="G48" s="617">
        <f t="shared" si="2"/>
        <v>0</v>
      </c>
      <c r="H48" s="617">
        <f>H47</f>
        <v>0</v>
      </c>
      <c r="I48" s="617">
        <f t="shared" si="2"/>
        <v>0</v>
      </c>
      <c r="J48" s="203"/>
    </row>
    <row r="49" spans="2:10" s="185" customFormat="1" ht="18" customHeight="1">
      <c r="B49" s="186">
        <v>2321</v>
      </c>
      <c r="C49" s="187">
        <v>2111</v>
      </c>
      <c r="D49" s="188" t="s">
        <v>18</v>
      </c>
      <c r="E49" s="189">
        <v>122.94</v>
      </c>
      <c r="F49" s="370">
        <v>118.34</v>
      </c>
      <c r="G49" s="370">
        <v>118.32</v>
      </c>
      <c r="H49" s="370">
        <v>106.81</v>
      </c>
      <c r="I49" s="370">
        <v>0</v>
      </c>
      <c r="J49" s="184"/>
    </row>
    <row r="50" spans="1:10" s="185" customFormat="1" ht="18" customHeight="1">
      <c r="A50" s="260"/>
      <c r="B50" s="618">
        <v>2321</v>
      </c>
      <c r="C50" s="619" t="s">
        <v>19</v>
      </c>
      <c r="D50" s="620" t="s">
        <v>59</v>
      </c>
      <c r="E50" s="621">
        <f aca="true" t="shared" si="3" ref="E50:I51">E49</f>
        <v>122.94</v>
      </c>
      <c r="F50" s="622">
        <f t="shared" si="3"/>
        <v>118.34</v>
      </c>
      <c r="G50" s="622">
        <f t="shared" si="3"/>
        <v>118.32</v>
      </c>
      <c r="H50" s="622">
        <f>H49</f>
        <v>106.81</v>
      </c>
      <c r="I50" s="622">
        <f t="shared" si="3"/>
        <v>0</v>
      </c>
      <c r="J50" s="259"/>
    </row>
    <row r="51" spans="1:10" s="185" customFormat="1" ht="18" customHeight="1">
      <c r="A51" s="204"/>
      <c r="B51" s="623">
        <v>232</v>
      </c>
      <c r="C51" s="615" t="s">
        <v>21</v>
      </c>
      <c r="D51" s="616" t="s">
        <v>60</v>
      </c>
      <c r="E51" s="624">
        <f t="shared" si="3"/>
        <v>122.94</v>
      </c>
      <c r="F51" s="617">
        <f t="shared" si="3"/>
        <v>118.34</v>
      </c>
      <c r="G51" s="617">
        <f t="shared" si="3"/>
        <v>118.32</v>
      </c>
      <c r="H51" s="617">
        <f>H50</f>
        <v>106.81</v>
      </c>
      <c r="I51" s="617">
        <f t="shared" si="3"/>
        <v>0</v>
      </c>
      <c r="J51" s="203"/>
    </row>
    <row r="52" spans="2:10" s="185" customFormat="1" ht="18" customHeight="1">
      <c r="B52" s="186">
        <v>3111</v>
      </c>
      <c r="C52" s="187">
        <v>2111</v>
      </c>
      <c r="D52" s="188" t="s">
        <v>18</v>
      </c>
      <c r="E52" s="189">
        <v>26.36</v>
      </c>
      <c r="F52" s="370">
        <v>26.08</v>
      </c>
      <c r="G52" s="370">
        <v>2.46</v>
      </c>
      <c r="H52" s="370">
        <v>8.58</v>
      </c>
      <c r="I52" s="370">
        <v>0</v>
      </c>
      <c r="J52" s="184"/>
    </row>
    <row r="53" spans="2:10" s="185" customFormat="1" ht="18" customHeight="1">
      <c r="B53" s="186">
        <v>3111</v>
      </c>
      <c r="C53" s="187">
        <v>2324</v>
      </c>
      <c r="D53" s="188" t="s">
        <v>24</v>
      </c>
      <c r="E53" s="189">
        <v>0</v>
      </c>
      <c r="F53" s="370">
        <v>0.9</v>
      </c>
      <c r="G53" s="370">
        <v>0</v>
      </c>
      <c r="H53" s="370">
        <v>0</v>
      </c>
      <c r="I53" s="370">
        <v>0</v>
      </c>
      <c r="J53" s="184"/>
    </row>
    <row r="54" spans="1:10" s="185" customFormat="1" ht="18" customHeight="1">
      <c r="A54" s="260"/>
      <c r="B54" s="618">
        <v>3111</v>
      </c>
      <c r="C54" s="619" t="s">
        <v>19</v>
      </c>
      <c r="D54" s="620" t="s">
        <v>25</v>
      </c>
      <c r="E54" s="621">
        <f>SUM(E52:E53)</f>
        <v>26.36</v>
      </c>
      <c r="F54" s="622">
        <f>SUM(F52:F53)</f>
        <v>26.979999999999997</v>
      </c>
      <c r="G54" s="622">
        <f>SUM(G52:G53)</f>
        <v>2.46</v>
      </c>
      <c r="H54" s="622">
        <f>SUM(H52:H53)</f>
        <v>8.58</v>
      </c>
      <c r="I54" s="622">
        <f>SUM(I52:I53)</f>
        <v>0</v>
      </c>
      <c r="J54" s="259"/>
    </row>
    <row r="55" spans="2:10" s="185" customFormat="1" ht="18" customHeight="1">
      <c r="B55" s="186">
        <v>3113</v>
      </c>
      <c r="C55" s="187">
        <v>2111</v>
      </c>
      <c r="D55" s="188" t="s">
        <v>18</v>
      </c>
      <c r="E55" s="189">
        <v>142.85</v>
      </c>
      <c r="F55" s="370">
        <v>142.4</v>
      </c>
      <c r="G55" s="370">
        <v>7.38</v>
      </c>
      <c r="H55" s="370">
        <v>0</v>
      </c>
      <c r="I55" s="370">
        <v>0</v>
      </c>
      <c r="J55" s="184"/>
    </row>
    <row r="56" spans="2:10" s="185" customFormat="1" ht="18" customHeight="1">
      <c r="B56" s="186">
        <v>3113</v>
      </c>
      <c r="C56" s="187">
        <v>2132</v>
      </c>
      <c r="D56" s="188" t="s">
        <v>26</v>
      </c>
      <c r="E56" s="189">
        <v>6</v>
      </c>
      <c r="F56" s="370">
        <v>3.94</v>
      </c>
      <c r="G56" s="370">
        <v>5.61</v>
      </c>
      <c r="H56" s="370">
        <v>8.64</v>
      </c>
      <c r="I56" s="370">
        <v>100</v>
      </c>
      <c r="J56" s="184" t="s">
        <v>243</v>
      </c>
    </row>
    <row r="57" spans="2:10" s="185" customFormat="1" ht="18" customHeight="1">
      <c r="B57" s="186">
        <v>3113</v>
      </c>
      <c r="C57" s="187">
        <v>2324</v>
      </c>
      <c r="D57" s="188" t="s">
        <v>24</v>
      </c>
      <c r="E57" s="189">
        <v>54.94</v>
      </c>
      <c r="F57" s="370">
        <v>13.89</v>
      </c>
      <c r="G57" s="370">
        <v>23.68</v>
      </c>
      <c r="H57" s="370">
        <v>18.84</v>
      </c>
      <c r="I57" s="370">
        <v>0</v>
      </c>
      <c r="J57" s="184"/>
    </row>
    <row r="58" spans="1:10" s="185" customFormat="1" ht="18" customHeight="1">
      <c r="A58" s="260"/>
      <c r="B58" s="618">
        <v>3113</v>
      </c>
      <c r="C58" s="619" t="s">
        <v>19</v>
      </c>
      <c r="D58" s="620" t="s">
        <v>27</v>
      </c>
      <c r="E58" s="621">
        <f>SUM(E55:E57)</f>
        <v>203.79</v>
      </c>
      <c r="F58" s="622">
        <f>SUM(F55:F57)</f>
        <v>160.23000000000002</v>
      </c>
      <c r="G58" s="622">
        <f>SUM(G55:G57)</f>
        <v>36.67</v>
      </c>
      <c r="H58" s="622">
        <f>SUM(H55:H57)</f>
        <v>27.48</v>
      </c>
      <c r="I58" s="622">
        <f>SUM(I55:I57)</f>
        <v>100</v>
      </c>
      <c r="J58" s="259"/>
    </row>
    <row r="59" spans="1:10" s="185" customFormat="1" ht="18" customHeight="1">
      <c r="A59" s="204"/>
      <c r="B59" s="623">
        <v>311</v>
      </c>
      <c r="C59" s="615" t="s">
        <v>21</v>
      </c>
      <c r="D59" s="616" t="s">
        <v>28</v>
      </c>
      <c r="E59" s="624">
        <f>E54+E58</f>
        <v>230.14999999999998</v>
      </c>
      <c r="F59" s="617">
        <f>F54+F58</f>
        <v>187.21</v>
      </c>
      <c r="G59" s="617">
        <f>G54+G58</f>
        <v>39.13</v>
      </c>
      <c r="H59" s="617">
        <f>H54+H58</f>
        <v>36.06</v>
      </c>
      <c r="I59" s="617">
        <f>I54+I58</f>
        <v>100</v>
      </c>
      <c r="J59" s="203"/>
    </row>
    <row r="60" spans="2:10" s="185" customFormat="1" ht="18" customHeight="1">
      <c r="B60" s="186">
        <v>3141</v>
      </c>
      <c r="C60" s="187">
        <v>2111</v>
      </c>
      <c r="D60" s="188" t="s">
        <v>18</v>
      </c>
      <c r="E60" s="189">
        <v>155.11</v>
      </c>
      <c r="F60" s="370">
        <v>156.11</v>
      </c>
      <c r="G60" s="370">
        <v>0</v>
      </c>
      <c r="H60" s="370">
        <v>55.14</v>
      </c>
      <c r="I60" s="370">
        <v>0</v>
      </c>
      <c r="J60" s="184"/>
    </row>
    <row r="61" spans="1:10" s="185" customFormat="1" ht="18" customHeight="1">
      <c r="A61" s="260"/>
      <c r="B61" s="618">
        <v>3141</v>
      </c>
      <c r="C61" s="619" t="s">
        <v>19</v>
      </c>
      <c r="D61" s="620" t="s">
        <v>29</v>
      </c>
      <c r="E61" s="621">
        <f aca="true" t="shared" si="4" ref="E61:I62">E60</f>
        <v>155.11</v>
      </c>
      <c r="F61" s="622">
        <f t="shared" si="4"/>
        <v>156.11</v>
      </c>
      <c r="G61" s="622">
        <f t="shared" si="4"/>
        <v>0</v>
      </c>
      <c r="H61" s="622">
        <f>H60</f>
        <v>55.14</v>
      </c>
      <c r="I61" s="622">
        <f t="shared" si="4"/>
        <v>0</v>
      </c>
      <c r="J61" s="259"/>
    </row>
    <row r="62" spans="1:10" s="185" customFormat="1" ht="18" customHeight="1">
      <c r="A62" s="204"/>
      <c r="B62" s="623">
        <v>314</v>
      </c>
      <c r="C62" s="615" t="s">
        <v>21</v>
      </c>
      <c r="D62" s="616" t="s">
        <v>30</v>
      </c>
      <c r="E62" s="624">
        <f t="shared" si="4"/>
        <v>155.11</v>
      </c>
      <c r="F62" s="617">
        <f t="shared" si="4"/>
        <v>156.11</v>
      </c>
      <c r="G62" s="617">
        <f t="shared" si="4"/>
        <v>0</v>
      </c>
      <c r="H62" s="617">
        <f>H61</f>
        <v>55.14</v>
      </c>
      <c r="I62" s="617">
        <f t="shared" si="4"/>
        <v>0</v>
      </c>
      <c r="J62" s="203"/>
    </row>
    <row r="63" spans="2:10" s="185" customFormat="1" ht="18" customHeight="1">
      <c r="B63" s="186">
        <v>3314</v>
      </c>
      <c r="C63" s="187">
        <v>2111</v>
      </c>
      <c r="D63" s="188" t="s">
        <v>18</v>
      </c>
      <c r="E63" s="189">
        <v>4.52</v>
      </c>
      <c r="F63" s="370">
        <v>3.8</v>
      </c>
      <c r="G63" s="370">
        <v>3.68</v>
      </c>
      <c r="H63" s="370">
        <v>3.32</v>
      </c>
      <c r="I63" s="370">
        <v>4</v>
      </c>
      <c r="J63" s="184"/>
    </row>
    <row r="64" spans="2:10" s="185" customFormat="1" ht="18" customHeight="1">
      <c r="B64" s="186">
        <v>3314</v>
      </c>
      <c r="C64" s="187">
        <v>2324</v>
      </c>
      <c r="D64" s="188" t="s">
        <v>24</v>
      </c>
      <c r="E64" s="189">
        <v>0.33</v>
      </c>
      <c r="F64" s="370">
        <v>0</v>
      </c>
      <c r="G64" s="370">
        <v>8.06</v>
      </c>
      <c r="H64" s="370">
        <v>0</v>
      </c>
      <c r="I64" s="370">
        <v>0</v>
      </c>
      <c r="J64" s="184"/>
    </row>
    <row r="65" spans="1:10" s="185" customFormat="1" ht="18" customHeight="1">
      <c r="A65" s="260"/>
      <c r="B65" s="618">
        <v>3314</v>
      </c>
      <c r="C65" s="619" t="s">
        <v>19</v>
      </c>
      <c r="D65" s="620" t="s">
        <v>31</v>
      </c>
      <c r="E65" s="621">
        <f>E63+E64</f>
        <v>4.85</v>
      </c>
      <c r="F65" s="622">
        <f>F63+F64</f>
        <v>3.8</v>
      </c>
      <c r="G65" s="622">
        <f>G63+G64</f>
        <v>11.74</v>
      </c>
      <c r="H65" s="622">
        <f>H63+H64</f>
        <v>3.32</v>
      </c>
      <c r="I65" s="622">
        <f>I63+I64</f>
        <v>4</v>
      </c>
      <c r="J65" s="259"/>
    </row>
    <row r="66" spans="2:10" s="185" customFormat="1" ht="18" customHeight="1">
      <c r="B66" s="186">
        <v>3315</v>
      </c>
      <c r="C66" s="187">
        <v>2111</v>
      </c>
      <c r="D66" s="188" t="s">
        <v>18</v>
      </c>
      <c r="E66" s="189">
        <v>0.86</v>
      </c>
      <c r="F66" s="370">
        <v>0</v>
      </c>
      <c r="G66" s="370">
        <v>0</v>
      </c>
      <c r="H66" s="370">
        <v>0</v>
      </c>
      <c r="I66" s="370">
        <v>1</v>
      </c>
      <c r="J66" s="184"/>
    </row>
    <row r="67" spans="2:10" s="185" customFormat="1" ht="18" customHeight="1">
      <c r="B67" s="186">
        <v>3315</v>
      </c>
      <c r="C67" s="187">
        <v>2324</v>
      </c>
      <c r="D67" s="188" t="s">
        <v>24</v>
      </c>
      <c r="E67" s="189">
        <v>0.34</v>
      </c>
      <c r="F67" s="370">
        <v>0</v>
      </c>
      <c r="G67" s="370">
        <v>8.06</v>
      </c>
      <c r="H67" s="370">
        <v>0</v>
      </c>
      <c r="I67" s="370">
        <v>0</v>
      </c>
      <c r="J67" s="184"/>
    </row>
    <row r="68" spans="1:10" s="185" customFormat="1" ht="18" customHeight="1">
      <c r="A68" s="260"/>
      <c r="B68" s="618">
        <v>3315</v>
      </c>
      <c r="C68" s="619" t="s">
        <v>19</v>
      </c>
      <c r="D68" s="620" t="s">
        <v>32</v>
      </c>
      <c r="E68" s="621">
        <f>E66+E67</f>
        <v>1.2</v>
      </c>
      <c r="F68" s="622">
        <f>F66+F67</f>
        <v>0</v>
      </c>
      <c r="G68" s="622">
        <f>G66+G67</f>
        <v>8.06</v>
      </c>
      <c r="H68" s="622">
        <f>H66+H67</f>
        <v>0</v>
      </c>
      <c r="I68" s="622">
        <f>I66+I67</f>
        <v>1</v>
      </c>
      <c r="J68" s="259"/>
    </row>
    <row r="69" spans="1:10" s="185" customFormat="1" ht="18" customHeight="1">
      <c r="A69" s="204"/>
      <c r="B69" s="623">
        <v>331</v>
      </c>
      <c r="C69" s="615" t="s">
        <v>21</v>
      </c>
      <c r="D69" s="616" t="s">
        <v>33</v>
      </c>
      <c r="E69" s="624">
        <f>E65+E68</f>
        <v>6.05</v>
      </c>
      <c r="F69" s="617">
        <f>F65+F68</f>
        <v>3.8</v>
      </c>
      <c r="G69" s="617">
        <f>G65+G68</f>
        <v>19.8</v>
      </c>
      <c r="H69" s="617">
        <f>H65+H68</f>
        <v>3.32</v>
      </c>
      <c r="I69" s="617">
        <f>I65+I68</f>
        <v>5</v>
      </c>
      <c r="J69" s="203"/>
    </row>
    <row r="70" spans="1:10" s="185" customFormat="1" ht="18" customHeight="1">
      <c r="A70" s="204"/>
      <c r="B70" s="245">
        <v>3326</v>
      </c>
      <c r="C70" s="246">
        <v>2321</v>
      </c>
      <c r="D70" s="247" t="s">
        <v>205</v>
      </c>
      <c r="E70" s="205">
        <v>0</v>
      </c>
      <c r="F70" s="373">
        <v>0</v>
      </c>
      <c r="G70" s="373">
        <v>0</v>
      </c>
      <c r="H70" s="373">
        <v>0</v>
      </c>
      <c r="I70" s="373">
        <v>0</v>
      </c>
      <c r="J70" s="203"/>
    </row>
    <row r="71" spans="1:10" s="185" customFormat="1" ht="18" customHeight="1">
      <c r="A71" s="204"/>
      <c r="B71" s="245">
        <v>3326</v>
      </c>
      <c r="C71" s="246">
        <v>2324</v>
      </c>
      <c r="D71" s="188" t="s">
        <v>24</v>
      </c>
      <c r="E71" s="205">
        <v>0</v>
      </c>
      <c r="F71" s="373">
        <v>0</v>
      </c>
      <c r="G71" s="373">
        <v>0</v>
      </c>
      <c r="H71" s="373">
        <v>0</v>
      </c>
      <c r="I71" s="373">
        <v>0</v>
      </c>
      <c r="J71" s="203"/>
    </row>
    <row r="72" spans="1:10" s="185" customFormat="1" ht="18" customHeight="1">
      <c r="A72" s="204"/>
      <c r="B72" s="625">
        <v>3326</v>
      </c>
      <c r="C72" s="626" t="s">
        <v>19</v>
      </c>
      <c r="D72" s="627" t="s">
        <v>215</v>
      </c>
      <c r="E72" s="628">
        <f>SUM(E70:E71)</f>
        <v>0</v>
      </c>
      <c r="F72" s="629">
        <f>SUM(F70:F71)</f>
        <v>0</v>
      </c>
      <c r="G72" s="629">
        <f>SUM(G70:G71)</f>
        <v>0</v>
      </c>
      <c r="H72" s="629">
        <f>SUM(H70:H71)</f>
        <v>0</v>
      </c>
      <c r="I72" s="629">
        <f>SUM(I70:I71)</f>
        <v>0</v>
      </c>
      <c r="J72" s="203"/>
    </row>
    <row r="73" spans="1:10" s="185" customFormat="1" ht="18" customHeight="1" thickBot="1">
      <c r="A73" s="260"/>
      <c r="B73" s="630">
        <v>332</v>
      </c>
      <c r="C73" s="631" t="s">
        <v>21</v>
      </c>
      <c r="D73" s="632" t="s">
        <v>155</v>
      </c>
      <c r="E73" s="633">
        <f>E72</f>
        <v>0</v>
      </c>
      <c r="F73" s="634">
        <f>F72</f>
        <v>0</v>
      </c>
      <c r="G73" s="634">
        <f>G72</f>
        <v>0</v>
      </c>
      <c r="H73" s="634">
        <f>H72</f>
        <v>0</v>
      </c>
      <c r="I73" s="634">
        <f>I72</f>
        <v>0</v>
      </c>
      <c r="J73" s="635"/>
    </row>
    <row r="74" spans="1:10" s="185" customFormat="1" ht="18" customHeight="1">
      <c r="A74" s="636"/>
      <c r="B74" s="637"/>
      <c r="C74" s="637"/>
      <c r="D74" s="637"/>
      <c r="E74" s="638"/>
      <c r="F74" s="639"/>
      <c r="G74" s="639"/>
      <c r="H74" s="639"/>
      <c r="I74" s="639"/>
      <c r="J74" s="640"/>
    </row>
    <row r="75" spans="1:10" s="185" customFormat="1" ht="18" customHeight="1" thickBot="1">
      <c r="A75" s="636"/>
      <c r="B75" s="642"/>
      <c r="C75" s="642"/>
      <c r="D75" s="642"/>
      <c r="E75" s="643"/>
      <c r="F75" s="639"/>
      <c r="G75" s="639"/>
      <c r="H75" s="639"/>
      <c r="I75" s="639"/>
      <c r="J75" s="640"/>
    </row>
    <row r="76" spans="1:10" s="168" customFormat="1" ht="18" customHeight="1">
      <c r="A76" s="325"/>
      <c r="B76" s="915" t="s">
        <v>15</v>
      </c>
      <c r="C76" s="917" t="s">
        <v>16</v>
      </c>
      <c r="D76" s="917" t="s">
        <v>131</v>
      </c>
      <c r="E76" s="913" t="s">
        <v>285</v>
      </c>
      <c r="F76" s="913" t="s">
        <v>316</v>
      </c>
      <c r="G76" s="913" t="s">
        <v>343</v>
      </c>
      <c r="H76" s="913" t="s">
        <v>351</v>
      </c>
      <c r="I76" s="913" t="s">
        <v>352</v>
      </c>
      <c r="J76" s="324"/>
    </row>
    <row r="77" spans="1:10" s="168" customFormat="1" ht="18" customHeight="1" thickBot="1">
      <c r="A77" s="325"/>
      <c r="B77" s="916"/>
      <c r="C77" s="918"/>
      <c r="D77" s="919"/>
      <c r="E77" s="914"/>
      <c r="F77" s="914"/>
      <c r="G77" s="914"/>
      <c r="H77" s="914"/>
      <c r="I77" s="914"/>
      <c r="J77" s="324"/>
    </row>
    <row r="78" spans="1:10" s="185" customFormat="1" ht="18" customHeight="1">
      <c r="A78" s="178"/>
      <c r="B78" s="644"/>
      <c r="C78" s="645"/>
      <c r="D78" s="645"/>
      <c r="E78" s="646"/>
      <c r="F78" s="646"/>
      <c r="G78" s="646"/>
      <c r="H78" s="646"/>
      <c r="I78" s="646"/>
      <c r="J78" s="30"/>
    </row>
    <row r="79" spans="1:10" s="185" customFormat="1" ht="18" customHeight="1">
      <c r="A79" s="204"/>
      <c r="B79" s="186">
        <v>3349</v>
      </c>
      <c r="C79" s="187">
        <v>2111</v>
      </c>
      <c r="D79" s="188" t="s">
        <v>18</v>
      </c>
      <c r="E79" s="205">
        <v>12.17</v>
      </c>
      <c r="F79" s="205">
        <v>10.93</v>
      </c>
      <c r="G79" s="205">
        <v>0</v>
      </c>
      <c r="H79" s="205">
        <v>4.06</v>
      </c>
      <c r="I79" s="205">
        <v>3</v>
      </c>
      <c r="J79" s="203"/>
    </row>
    <row r="80" spans="1:10" s="185" customFormat="1" ht="18" customHeight="1">
      <c r="A80" s="204"/>
      <c r="B80" s="186">
        <v>3349</v>
      </c>
      <c r="C80" s="187">
        <v>2321</v>
      </c>
      <c r="D80" s="188" t="s">
        <v>205</v>
      </c>
      <c r="E80" s="205">
        <v>0</v>
      </c>
      <c r="F80" s="205">
        <v>0.3</v>
      </c>
      <c r="G80" s="205">
        <v>11.2</v>
      </c>
      <c r="H80" s="205">
        <v>12.36</v>
      </c>
      <c r="I80" s="205">
        <v>12</v>
      </c>
      <c r="J80" s="203"/>
    </row>
    <row r="81" spans="2:10" s="185" customFormat="1" ht="18" customHeight="1">
      <c r="B81" s="618">
        <v>3349</v>
      </c>
      <c r="C81" s="619" t="s">
        <v>19</v>
      </c>
      <c r="D81" s="647" t="s">
        <v>34</v>
      </c>
      <c r="E81" s="648">
        <f>SUM(E79:E80)</f>
        <v>12.17</v>
      </c>
      <c r="F81" s="648">
        <f>SUM(F79:F80)</f>
        <v>11.23</v>
      </c>
      <c r="G81" s="648">
        <f>SUM(G79:G80)</f>
        <v>11.2</v>
      </c>
      <c r="H81" s="648">
        <f>SUM(H79:H80)</f>
        <v>16.419999999999998</v>
      </c>
      <c r="I81" s="648">
        <f>SUM(I79:I80)</f>
        <v>15</v>
      </c>
      <c r="J81" s="184"/>
    </row>
    <row r="82" spans="2:10" s="185" customFormat="1" ht="18" customHeight="1">
      <c r="B82" s="623">
        <v>334</v>
      </c>
      <c r="C82" s="615" t="s">
        <v>21</v>
      </c>
      <c r="D82" s="616" t="s">
        <v>35</v>
      </c>
      <c r="E82" s="624">
        <f>E81</f>
        <v>12.17</v>
      </c>
      <c r="F82" s="624">
        <f>F81</f>
        <v>11.23</v>
      </c>
      <c r="G82" s="624">
        <f>G81</f>
        <v>11.2</v>
      </c>
      <c r="H82" s="624">
        <f>H81</f>
        <v>16.419999999999998</v>
      </c>
      <c r="I82" s="624">
        <f>I81</f>
        <v>15</v>
      </c>
      <c r="J82" s="184"/>
    </row>
    <row r="83" spans="1:10" s="185" customFormat="1" ht="18" customHeight="1">
      <c r="A83" s="260"/>
      <c r="B83" s="186">
        <v>3399</v>
      </c>
      <c r="C83" s="187">
        <v>2111</v>
      </c>
      <c r="D83" s="188" t="s">
        <v>18</v>
      </c>
      <c r="E83" s="205">
        <v>61.34</v>
      </c>
      <c r="F83" s="205">
        <v>0</v>
      </c>
      <c r="G83" s="205">
        <v>9.61</v>
      </c>
      <c r="H83" s="205">
        <v>6.22</v>
      </c>
      <c r="I83" s="205">
        <v>10</v>
      </c>
      <c r="J83" s="259"/>
    </row>
    <row r="84" spans="1:10" s="185" customFormat="1" ht="18" customHeight="1">
      <c r="A84" s="204"/>
      <c r="B84" s="186">
        <v>3399</v>
      </c>
      <c r="C84" s="187">
        <v>2112</v>
      </c>
      <c r="D84" s="188" t="s">
        <v>36</v>
      </c>
      <c r="E84" s="189">
        <v>5.8</v>
      </c>
      <c r="F84" s="189">
        <v>6.37</v>
      </c>
      <c r="G84" s="189">
        <v>0.33</v>
      </c>
      <c r="H84" s="189">
        <v>0</v>
      </c>
      <c r="I84" s="189">
        <v>3</v>
      </c>
      <c r="J84" s="203"/>
    </row>
    <row r="85" spans="1:10" s="185" customFormat="1" ht="18" customHeight="1">
      <c r="A85" s="282"/>
      <c r="B85" s="618">
        <v>3399</v>
      </c>
      <c r="C85" s="619" t="s">
        <v>19</v>
      </c>
      <c r="D85" s="620" t="s">
        <v>218</v>
      </c>
      <c r="E85" s="621">
        <f>SUM(E83:E84)</f>
        <v>67.14</v>
      </c>
      <c r="F85" s="621">
        <f>SUM(F83:F84)</f>
        <v>6.37</v>
      </c>
      <c r="G85" s="621">
        <f>SUM(G83:G84)</f>
        <v>9.94</v>
      </c>
      <c r="H85" s="621">
        <f>SUM(H83:H84)</f>
        <v>6.22</v>
      </c>
      <c r="I85" s="621">
        <f>SUM(I83:I84)</f>
        <v>13</v>
      </c>
      <c r="J85" s="281"/>
    </row>
    <row r="86" spans="1:10" s="185" customFormat="1" ht="18" customHeight="1">
      <c r="A86" s="282"/>
      <c r="B86" s="630">
        <v>339</v>
      </c>
      <c r="C86" s="631" t="s">
        <v>21</v>
      </c>
      <c r="D86" s="632" t="s">
        <v>214</v>
      </c>
      <c r="E86" s="633">
        <f>E85</f>
        <v>67.14</v>
      </c>
      <c r="F86" s="633">
        <f>F85</f>
        <v>6.37</v>
      </c>
      <c r="G86" s="633">
        <f>G85</f>
        <v>9.94</v>
      </c>
      <c r="H86" s="633">
        <f>H85</f>
        <v>6.22</v>
      </c>
      <c r="I86" s="633">
        <f>I85</f>
        <v>13</v>
      </c>
      <c r="J86" s="281"/>
    </row>
    <row r="87" spans="1:10" s="185" customFormat="1" ht="18" customHeight="1">
      <c r="A87" s="253"/>
      <c r="B87" s="179">
        <v>3612</v>
      </c>
      <c r="C87" s="180">
        <v>2111</v>
      </c>
      <c r="D87" s="251" t="s">
        <v>18</v>
      </c>
      <c r="E87" s="182">
        <v>5.4</v>
      </c>
      <c r="F87" s="182">
        <v>5.47</v>
      </c>
      <c r="G87" s="182">
        <v>18.19</v>
      </c>
      <c r="H87" s="182">
        <v>83.71</v>
      </c>
      <c r="I87" s="182">
        <v>15</v>
      </c>
      <c r="J87" s="252"/>
    </row>
    <row r="88" spans="2:10" s="185" customFormat="1" ht="18" customHeight="1">
      <c r="B88" s="179">
        <v>3612</v>
      </c>
      <c r="C88" s="180">
        <v>2132</v>
      </c>
      <c r="D88" s="181" t="s">
        <v>26</v>
      </c>
      <c r="E88" s="182">
        <v>389.34</v>
      </c>
      <c r="F88" s="182">
        <v>397.84</v>
      </c>
      <c r="G88" s="182">
        <v>562.3</v>
      </c>
      <c r="H88" s="182">
        <v>445.93</v>
      </c>
      <c r="I88" s="182">
        <v>380</v>
      </c>
      <c r="J88" s="184"/>
    </row>
    <row r="89" spans="2:10" s="185" customFormat="1" ht="18" customHeight="1">
      <c r="B89" s="186">
        <v>3612</v>
      </c>
      <c r="C89" s="187">
        <v>2324</v>
      </c>
      <c r="D89" s="188" t="s">
        <v>24</v>
      </c>
      <c r="E89" s="189">
        <v>0.02</v>
      </c>
      <c r="F89" s="189">
        <v>0.58</v>
      </c>
      <c r="G89" s="189">
        <v>1.74</v>
      </c>
      <c r="H89" s="189">
        <v>0.17</v>
      </c>
      <c r="I89" s="189">
        <v>0</v>
      </c>
      <c r="J89" s="184"/>
    </row>
    <row r="90" spans="2:10" s="185" customFormat="1" ht="18" customHeight="1">
      <c r="B90" s="186">
        <v>3612</v>
      </c>
      <c r="C90" s="187">
        <v>3112</v>
      </c>
      <c r="D90" s="188" t="s">
        <v>133</v>
      </c>
      <c r="E90" s="189">
        <v>568.31</v>
      </c>
      <c r="F90" s="189">
        <v>235.86</v>
      </c>
      <c r="G90" s="189">
        <v>180.75</v>
      </c>
      <c r="H90" s="189">
        <v>1099.94</v>
      </c>
      <c r="I90" s="189">
        <v>420</v>
      </c>
      <c r="J90" s="184" t="s">
        <v>226</v>
      </c>
    </row>
    <row r="91" spans="1:10" s="185" customFormat="1" ht="18" customHeight="1">
      <c r="A91" s="260"/>
      <c r="B91" s="618">
        <v>3612</v>
      </c>
      <c r="C91" s="619" t="s">
        <v>19</v>
      </c>
      <c r="D91" s="620" t="s">
        <v>38</v>
      </c>
      <c r="E91" s="621">
        <f>SUM(E87:E90)</f>
        <v>963.0699999999999</v>
      </c>
      <c r="F91" s="621">
        <f>SUM(F87:F90)</f>
        <v>639.75</v>
      </c>
      <c r="G91" s="621">
        <f>SUM(G87:G90)</f>
        <v>762.98</v>
      </c>
      <c r="H91" s="621">
        <f>SUM(H87:H90)</f>
        <v>1629.75</v>
      </c>
      <c r="I91" s="621">
        <f>SUM(I87:I90)</f>
        <v>815</v>
      </c>
      <c r="J91" s="259"/>
    </row>
    <row r="92" spans="2:10" s="185" customFormat="1" ht="18" customHeight="1">
      <c r="B92" s="186">
        <v>3613</v>
      </c>
      <c r="C92" s="187">
        <v>2111</v>
      </c>
      <c r="D92" s="188" t="s">
        <v>18</v>
      </c>
      <c r="E92" s="189">
        <v>0</v>
      </c>
      <c r="F92" s="189">
        <v>0</v>
      </c>
      <c r="G92" s="189">
        <v>0</v>
      </c>
      <c r="H92" s="189">
        <v>0</v>
      </c>
      <c r="I92" s="189">
        <v>0</v>
      </c>
      <c r="J92" s="184"/>
    </row>
    <row r="93" spans="2:10" s="185" customFormat="1" ht="18" customHeight="1">
      <c r="B93" s="186">
        <v>3613</v>
      </c>
      <c r="C93" s="187">
        <v>2132</v>
      </c>
      <c r="D93" s="188" t="s">
        <v>26</v>
      </c>
      <c r="E93" s="189">
        <v>56.88</v>
      </c>
      <c r="F93" s="189">
        <v>39.13</v>
      </c>
      <c r="G93" s="189">
        <v>32.43</v>
      </c>
      <c r="H93" s="189">
        <v>107.3</v>
      </c>
      <c r="I93" s="189">
        <v>140</v>
      </c>
      <c r="J93" s="184" t="s">
        <v>239</v>
      </c>
    </row>
    <row r="94" spans="2:10" s="185" customFormat="1" ht="18" customHeight="1">
      <c r="B94" s="186">
        <v>3613</v>
      </c>
      <c r="C94" s="187">
        <v>2322</v>
      </c>
      <c r="D94" s="188" t="s">
        <v>209</v>
      </c>
      <c r="E94" s="189">
        <v>0</v>
      </c>
      <c r="F94" s="189">
        <v>0</v>
      </c>
      <c r="G94" s="189">
        <v>3.21</v>
      </c>
      <c r="H94" s="189">
        <v>0</v>
      </c>
      <c r="I94" s="189">
        <v>0</v>
      </c>
      <c r="J94" s="184"/>
    </row>
    <row r="95" spans="2:10" s="185" customFormat="1" ht="18" customHeight="1">
      <c r="B95" s="186">
        <v>3613</v>
      </c>
      <c r="C95" s="187">
        <v>2324</v>
      </c>
      <c r="D95" s="188" t="s">
        <v>24</v>
      </c>
      <c r="E95" s="189">
        <v>0</v>
      </c>
      <c r="F95" s="189">
        <v>0</v>
      </c>
      <c r="G95" s="189">
        <v>0</v>
      </c>
      <c r="H95" s="189">
        <v>0.09</v>
      </c>
      <c r="I95" s="189">
        <v>0</v>
      </c>
      <c r="J95" s="184"/>
    </row>
    <row r="96" spans="1:10" s="185" customFormat="1" ht="18" customHeight="1">
      <c r="A96" s="260"/>
      <c r="B96" s="618">
        <v>3613</v>
      </c>
      <c r="C96" s="619" t="s">
        <v>19</v>
      </c>
      <c r="D96" s="620" t="s">
        <v>39</v>
      </c>
      <c r="E96" s="621">
        <f>SUM(E92:E95)</f>
        <v>56.88</v>
      </c>
      <c r="F96" s="621">
        <f>SUM(F92:F95)</f>
        <v>39.13</v>
      </c>
      <c r="G96" s="621">
        <f>SUM(G92:G95)</f>
        <v>35.64</v>
      </c>
      <c r="H96" s="621">
        <f>SUM(H92:H95)</f>
        <v>107.39</v>
      </c>
      <c r="I96" s="621">
        <f>SUM(I92:I95)</f>
        <v>140</v>
      </c>
      <c r="J96" s="274"/>
    </row>
    <row r="97" spans="1:10" s="185" customFormat="1" ht="18" customHeight="1">
      <c r="A97" s="250"/>
      <c r="B97" s="245">
        <v>3619</v>
      </c>
      <c r="C97" s="246">
        <v>2460</v>
      </c>
      <c r="D97" s="247" t="s">
        <v>255</v>
      </c>
      <c r="E97" s="205">
        <v>0</v>
      </c>
      <c r="F97" s="205">
        <v>0</v>
      </c>
      <c r="G97" s="205">
        <v>0</v>
      </c>
      <c r="H97" s="205">
        <v>0</v>
      </c>
      <c r="I97" s="205">
        <v>0</v>
      </c>
      <c r="J97" s="236"/>
    </row>
    <row r="98" spans="1:10" s="185" customFormat="1" ht="18" customHeight="1">
      <c r="A98" s="292"/>
      <c r="B98" s="618">
        <v>3619</v>
      </c>
      <c r="C98" s="619" t="s">
        <v>19</v>
      </c>
      <c r="D98" s="620" t="s">
        <v>157</v>
      </c>
      <c r="E98" s="621">
        <f>E97</f>
        <v>0</v>
      </c>
      <c r="F98" s="621">
        <f>F97</f>
        <v>0</v>
      </c>
      <c r="G98" s="621">
        <f>G97</f>
        <v>0</v>
      </c>
      <c r="H98" s="621">
        <f>H97</f>
        <v>0</v>
      </c>
      <c r="I98" s="621">
        <f>I97</f>
        <v>0</v>
      </c>
      <c r="J98" s="274"/>
    </row>
    <row r="99" spans="1:10" s="185" customFormat="1" ht="18" customHeight="1">
      <c r="A99" s="204"/>
      <c r="B99" s="623">
        <v>361</v>
      </c>
      <c r="C99" s="615" t="s">
        <v>21</v>
      </c>
      <c r="D99" s="616" t="s">
        <v>40</v>
      </c>
      <c r="E99" s="624">
        <f>E91+E96+E98</f>
        <v>1019.9499999999999</v>
      </c>
      <c r="F99" s="624">
        <f>F91+F96+F98</f>
        <v>678.88</v>
      </c>
      <c r="G99" s="624">
        <f>G91+G96+G98</f>
        <v>798.62</v>
      </c>
      <c r="H99" s="624">
        <f>H91+H96+H98</f>
        <v>1737.14</v>
      </c>
      <c r="I99" s="624">
        <f>I91+I96+I98</f>
        <v>955</v>
      </c>
      <c r="J99" s="649"/>
    </row>
    <row r="100" spans="2:10" s="185" customFormat="1" ht="18" customHeight="1">
      <c r="B100" s="179">
        <v>3631</v>
      </c>
      <c r="C100" s="180">
        <v>2324</v>
      </c>
      <c r="D100" s="181" t="s">
        <v>24</v>
      </c>
      <c r="E100" s="182">
        <v>0.18</v>
      </c>
      <c r="F100" s="182">
        <v>60.22</v>
      </c>
      <c r="G100" s="182">
        <v>23.71</v>
      </c>
      <c r="H100" s="182">
        <v>0</v>
      </c>
      <c r="I100" s="182">
        <v>0</v>
      </c>
      <c r="J100" s="184"/>
    </row>
    <row r="101" spans="1:10" s="185" customFormat="1" ht="18" customHeight="1">
      <c r="A101" s="260"/>
      <c r="B101" s="618">
        <v>3631</v>
      </c>
      <c r="C101" s="619" t="s">
        <v>19</v>
      </c>
      <c r="D101" s="620" t="s">
        <v>41</v>
      </c>
      <c r="E101" s="621">
        <f>E100</f>
        <v>0.18</v>
      </c>
      <c r="F101" s="621">
        <f>F100</f>
        <v>60.22</v>
      </c>
      <c r="G101" s="621">
        <f>G100</f>
        <v>23.71</v>
      </c>
      <c r="H101" s="621">
        <f>H100</f>
        <v>0</v>
      </c>
      <c r="I101" s="621">
        <f>I100</f>
        <v>0</v>
      </c>
      <c r="J101" s="259"/>
    </row>
    <row r="102" spans="2:10" s="185" customFormat="1" ht="18" customHeight="1">
      <c r="B102" s="186">
        <v>3632</v>
      </c>
      <c r="C102" s="187">
        <v>2111</v>
      </c>
      <c r="D102" s="188" t="s">
        <v>18</v>
      </c>
      <c r="E102" s="189">
        <v>16.3</v>
      </c>
      <c r="F102" s="189">
        <v>11.14</v>
      </c>
      <c r="G102" s="189">
        <v>12.74</v>
      </c>
      <c r="H102" s="189">
        <v>12</v>
      </c>
      <c r="I102" s="189">
        <v>12</v>
      </c>
      <c r="J102" s="184"/>
    </row>
    <row r="103" spans="1:10" s="185" customFormat="1" ht="18" customHeight="1">
      <c r="A103" s="260"/>
      <c r="B103" s="618">
        <v>3632</v>
      </c>
      <c r="C103" s="619" t="s">
        <v>19</v>
      </c>
      <c r="D103" s="620" t="s">
        <v>42</v>
      </c>
      <c r="E103" s="621">
        <f>E102</f>
        <v>16.3</v>
      </c>
      <c r="F103" s="621">
        <f>F102</f>
        <v>11.14</v>
      </c>
      <c r="G103" s="621">
        <f>G102</f>
        <v>12.74</v>
      </c>
      <c r="H103" s="621">
        <f>H102</f>
        <v>12</v>
      </c>
      <c r="I103" s="621">
        <f>I102</f>
        <v>12</v>
      </c>
      <c r="J103" s="259"/>
    </row>
    <row r="104" spans="2:10" s="185" customFormat="1" ht="18" customHeight="1">
      <c r="B104" s="186">
        <v>3633</v>
      </c>
      <c r="C104" s="187">
        <v>2111</v>
      </c>
      <c r="D104" s="188" t="s">
        <v>18</v>
      </c>
      <c r="E104" s="189">
        <v>0</v>
      </c>
      <c r="F104" s="189">
        <v>10</v>
      </c>
      <c r="G104" s="189">
        <v>0</v>
      </c>
      <c r="H104" s="189">
        <v>0</v>
      </c>
      <c r="I104" s="189">
        <v>0</v>
      </c>
      <c r="J104" s="184"/>
    </row>
    <row r="105" spans="1:10" s="185" customFormat="1" ht="18" customHeight="1">
      <c r="A105" s="260"/>
      <c r="B105" s="618">
        <v>3633</v>
      </c>
      <c r="C105" s="619" t="s">
        <v>19</v>
      </c>
      <c r="D105" s="620" t="s">
        <v>43</v>
      </c>
      <c r="E105" s="621">
        <f>E104</f>
        <v>0</v>
      </c>
      <c r="F105" s="621">
        <f>F104</f>
        <v>10</v>
      </c>
      <c r="G105" s="621">
        <f>G104</f>
        <v>0</v>
      </c>
      <c r="H105" s="621">
        <f>H104</f>
        <v>0</v>
      </c>
      <c r="I105" s="621">
        <f>I104</f>
        <v>0</v>
      </c>
      <c r="J105" s="259"/>
    </row>
    <row r="106" spans="2:10" s="185" customFormat="1" ht="18" customHeight="1">
      <c r="B106" s="186">
        <v>3634</v>
      </c>
      <c r="C106" s="187">
        <v>2111</v>
      </c>
      <c r="D106" s="188" t="s">
        <v>18</v>
      </c>
      <c r="E106" s="189">
        <v>387.03</v>
      </c>
      <c r="F106" s="189">
        <v>366.45</v>
      </c>
      <c r="G106" s="189">
        <v>341.14</v>
      </c>
      <c r="H106" s="189">
        <v>388.11</v>
      </c>
      <c r="I106" s="189">
        <v>380</v>
      </c>
      <c r="J106" s="184"/>
    </row>
    <row r="107" spans="2:10" s="185" customFormat="1" ht="18" customHeight="1">
      <c r="B107" s="186">
        <v>3634</v>
      </c>
      <c r="C107" s="187">
        <v>2324</v>
      </c>
      <c r="D107" s="181" t="s">
        <v>24</v>
      </c>
      <c r="E107" s="189">
        <v>0</v>
      </c>
      <c r="F107" s="189">
        <v>0</v>
      </c>
      <c r="G107" s="189">
        <v>98.84</v>
      </c>
      <c r="H107" s="189">
        <v>0</v>
      </c>
      <c r="I107" s="189">
        <v>0</v>
      </c>
      <c r="J107" s="184"/>
    </row>
    <row r="108" spans="1:10" s="185" customFormat="1" ht="18" customHeight="1">
      <c r="A108" s="260"/>
      <c r="B108" s="618">
        <v>3634</v>
      </c>
      <c r="C108" s="619" t="s">
        <v>19</v>
      </c>
      <c r="D108" s="620" t="s">
        <v>44</v>
      </c>
      <c r="E108" s="621">
        <f>E106+E107</f>
        <v>387.03</v>
      </c>
      <c r="F108" s="621">
        <f>F106+F107</f>
        <v>366.45</v>
      </c>
      <c r="G108" s="621">
        <f>G106+G107</f>
        <v>439.98</v>
      </c>
      <c r="H108" s="621">
        <f>H106+H107</f>
        <v>388.11</v>
      </c>
      <c r="I108" s="621">
        <f>I106+I107</f>
        <v>380</v>
      </c>
      <c r="J108" s="259"/>
    </row>
    <row r="109" spans="2:10" s="185" customFormat="1" ht="18" customHeight="1">
      <c r="B109" s="186">
        <v>3639</v>
      </c>
      <c r="C109" s="187">
        <v>2111</v>
      </c>
      <c r="D109" s="188" t="s">
        <v>18</v>
      </c>
      <c r="E109" s="189">
        <v>1097.51</v>
      </c>
      <c r="F109" s="189">
        <v>1077.57</v>
      </c>
      <c r="G109" s="189">
        <v>875.06</v>
      </c>
      <c r="H109" s="189">
        <v>557.54</v>
      </c>
      <c r="I109" s="189">
        <v>650</v>
      </c>
      <c r="J109" s="184"/>
    </row>
    <row r="110" spans="2:10" s="185" customFormat="1" ht="18" customHeight="1">
      <c r="B110" s="186">
        <v>3639</v>
      </c>
      <c r="C110" s="187">
        <v>2119</v>
      </c>
      <c r="D110" s="188" t="s">
        <v>371</v>
      </c>
      <c r="E110" s="189"/>
      <c r="F110" s="189">
        <v>0</v>
      </c>
      <c r="G110" s="189">
        <v>0</v>
      </c>
      <c r="H110" s="189">
        <v>0.45</v>
      </c>
      <c r="I110" s="189">
        <v>0</v>
      </c>
      <c r="J110" s="184"/>
    </row>
    <row r="111" spans="2:10" s="185" customFormat="1" ht="18" customHeight="1">
      <c r="B111" s="186">
        <v>3639</v>
      </c>
      <c r="C111" s="187">
        <v>2131</v>
      </c>
      <c r="D111" s="188" t="s">
        <v>45</v>
      </c>
      <c r="E111" s="189">
        <v>27.26</v>
      </c>
      <c r="F111" s="189">
        <v>7.8</v>
      </c>
      <c r="G111" s="189">
        <v>7.16</v>
      </c>
      <c r="H111" s="189">
        <v>16.49</v>
      </c>
      <c r="I111" s="189">
        <v>10</v>
      </c>
      <c r="J111" s="184"/>
    </row>
    <row r="112" spans="2:10" s="185" customFormat="1" ht="18" customHeight="1">
      <c r="B112" s="186">
        <v>3639</v>
      </c>
      <c r="C112" s="187">
        <v>2132</v>
      </c>
      <c r="D112" s="188" t="s">
        <v>26</v>
      </c>
      <c r="E112" s="189">
        <v>10.52</v>
      </c>
      <c r="F112" s="189">
        <v>19.278</v>
      </c>
      <c r="G112" s="189">
        <v>12.23</v>
      </c>
      <c r="H112" s="189">
        <v>45.6</v>
      </c>
      <c r="I112" s="189">
        <v>15</v>
      </c>
      <c r="J112" s="184"/>
    </row>
    <row r="113" spans="2:10" s="185" customFormat="1" ht="18" customHeight="1">
      <c r="B113" s="186">
        <v>3639</v>
      </c>
      <c r="C113" s="187">
        <v>2324</v>
      </c>
      <c r="D113" s="181" t="s">
        <v>24</v>
      </c>
      <c r="E113" s="189">
        <v>0</v>
      </c>
      <c r="F113" s="189">
        <v>1.29</v>
      </c>
      <c r="G113" s="189">
        <v>2.34</v>
      </c>
      <c r="H113" s="189">
        <v>10.2</v>
      </c>
      <c r="I113" s="189">
        <v>0</v>
      </c>
      <c r="J113" s="184"/>
    </row>
    <row r="114" spans="2:10" s="185" customFormat="1" ht="18" customHeight="1">
      <c r="B114" s="186">
        <v>3639</v>
      </c>
      <c r="C114" s="187">
        <v>2328</v>
      </c>
      <c r="D114" s="181" t="s">
        <v>323</v>
      </c>
      <c r="E114" s="189">
        <v>0</v>
      </c>
      <c r="F114" s="189">
        <v>2.86</v>
      </c>
      <c r="G114" s="189">
        <v>0</v>
      </c>
      <c r="H114" s="189">
        <v>0</v>
      </c>
      <c r="I114" s="189">
        <v>0</v>
      </c>
      <c r="J114" s="184"/>
    </row>
    <row r="115" spans="2:10" s="185" customFormat="1" ht="18" customHeight="1">
      <c r="B115" s="186">
        <v>3639</v>
      </c>
      <c r="C115" s="187">
        <v>3111</v>
      </c>
      <c r="D115" s="188" t="s">
        <v>46</v>
      </c>
      <c r="E115" s="189">
        <v>127.83</v>
      </c>
      <c r="F115" s="189">
        <v>156.58</v>
      </c>
      <c r="G115" s="189">
        <v>757.39</v>
      </c>
      <c r="H115" s="189">
        <v>32.77</v>
      </c>
      <c r="I115" s="189">
        <v>300</v>
      </c>
      <c r="J115" s="184" t="s">
        <v>240</v>
      </c>
    </row>
    <row r="116" spans="1:10" s="185" customFormat="1" ht="18" customHeight="1">
      <c r="A116" s="260"/>
      <c r="B116" s="618">
        <v>3639</v>
      </c>
      <c r="C116" s="619" t="s">
        <v>19</v>
      </c>
      <c r="D116" s="620" t="s">
        <v>47</v>
      </c>
      <c r="E116" s="621">
        <f>SUM(E109:E115)</f>
        <v>1263.12</v>
      </c>
      <c r="F116" s="621">
        <f>SUM(F109:F115)</f>
        <v>1265.3779999999997</v>
      </c>
      <c r="G116" s="621">
        <f>SUM(G109:G115)</f>
        <v>1654.1799999999998</v>
      </c>
      <c r="H116" s="621">
        <f>SUM(H109:H115)</f>
        <v>663.0500000000001</v>
      </c>
      <c r="I116" s="621">
        <f>SUM(I109:I115)</f>
        <v>975</v>
      </c>
      <c r="J116" s="259"/>
    </row>
    <row r="117" spans="1:10" s="185" customFormat="1" ht="18" customHeight="1">
      <c r="A117" s="204"/>
      <c r="B117" s="623">
        <v>363</v>
      </c>
      <c r="C117" s="615" t="s">
        <v>21</v>
      </c>
      <c r="D117" s="616" t="s">
        <v>48</v>
      </c>
      <c r="E117" s="624">
        <f>E101+E103+E105+E108+E116</f>
        <v>1666.6299999999999</v>
      </c>
      <c r="F117" s="624">
        <f>F101+F103+F105+F108+F116</f>
        <v>1713.1879999999996</v>
      </c>
      <c r="G117" s="624">
        <f>G101+G103+G105+G108+G116</f>
        <v>2130.6099999999997</v>
      </c>
      <c r="H117" s="624">
        <f>H101+H103+H105+H108+H116</f>
        <v>1063.16</v>
      </c>
      <c r="I117" s="624">
        <f>I101+I103+I105+I108+I116</f>
        <v>1367</v>
      </c>
      <c r="J117" s="203"/>
    </row>
    <row r="118" spans="2:10" s="185" customFormat="1" ht="18" customHeight="1">
      <c r="B118" s="186">
        <v>3722</v>
      </c>
      <c r="C118" s="187">
        <v>2111</v>
      </c>
      <c r="D118" s="188" t="s">
        <v>18</v>
      </c>
      <c r="E118" s="189">
        <v>44.6</v>
      </c>
      <c r="F118" s="189">
        <v>49.43</v>
      </c>
      <c r="G118" s="189">
        <v>56.63</v>
      </c>
      <c r="H118" s="189">
        <v>94.49</v>
      </c>
      <c r="I118" s="189">
        <v>65</v>
      </c>
      <c r="J118" s="184"/>
    </row>
    <row r="119" spans="2:10" s="185" customFormat="1" ht="18" customHeight="1">
      <c r="B119" s="186">
        <v>3722</v>
      </c>
      <c r="C119" s="187">
        <v>2112</v>
      </c>
      <c r="D119" s="188" t="s">
        <v>36</v>
      </c>
      <c r="E119" s="189">
        <v>39.52</v>
      </c>
      <c r="F119" s="189">
        <v>12.23</v>
      </c>
      <c r="G119" s="189">
        <v>0</v>
      </c>
      <c r="H119" s="189">
        <v>0</v>
      </c>
      <c r="I119" s="189">
        <v>0</v>
      </c>
      <c r="J119" s="184"/>
    </row>
    <row r="120" spans="2:10" s="185" customFormat="1" ht="18" customHeight="1">
      <c r="B120" s="186">
        <v>3722</v>
      </c>
      <c r="C120" s="187">
        <v>2329</v>
      </c>
      <c r="D120" s="188" t="s">
        <v>49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4"/>
    </row>
    <row r="121" spans="1:10" s="185" customFormat="1" ht="18" customHeight="1">
      <c r="A121" s="260"/>
      <c r="B121" s="618">
        <v>3722</v>
      </c>
      <c r="C121" s="619" t="s">
        <v>19</v>
      </c>
      <c r="D121" s="620" t="s">
        <v>50</v>
      </c>
      <c r="E121" s="621">
        <f>SUM(E118:E120)</f>
        <v>84.12</v>
      </c>
      <c r="F121" s="621">
        <f>SUM(F118:F120)</f>
        <v>61.66</v>
      </c>
      <c r="G121" s="621">
        <f>SUM(G118:G120)</f>
        <v>56.63</v>
      </c>
      <c r="H121" s="621">
        <f>SUM(H118:H120)</f>
        <v>94.49</v>
      </c>
      <c r="I121" s="621">
        <f>SUM(I118:I120)</f>
        <v>65</v>
      </c>
      <c r="J121" s="259"/>
    </row>
    <row r="122" spans="2:10" s="185" customFormat="1" ht="18" customHeight="1">
      <c r="B122" s="186">
        <v>3725</v>
      </c>
      <c r="C122" s="187">
        <v>2324</v>
      </c>
      <c r="D122" s="188" t="s">
        <v>24</v>
      </c>
      <c r="E122" s="189">
        <v>49.63</v>
      </c>
      <c r="F122" s="189">
        <v>44.54</v>
      </c>
      <c r="G122" s="189">
        <v>56.19</v>
      </c>
      <c r="H122" s="189">
        <v>57.9</v>
      </c>
      <c r="I122" s="189">
        <v>40</v>
      </c>
      <c r="J122" s="184"/>
    </row>
    <row r="123" spans="1:10" s="185" customFormat="1" ht="18" customHeight="1">
      <c r="A123" s="260"/>
      <c r="B123" s="618">
        <v>3725</v>
      </c>
      <c r="C123" s="619" t="s">
        <v>19</v>
      </c>
      <c r="D123" s="620" t="s">
        <v>51</v>
      </c>
      <c r="E123" s="621">
        <f>E122</f>
        <v>49.63</v>
      </c>
      <c r="F123" s="621">
        <f>F122</f>
        <v>44.54</v>
      </c>
      <c r="G123" s="621">
        <f>G122</f>
        <v>56.19</v>
      </c>
      <c r="H123" s="621">
        <f>H122</f>
        <v>57.9</v>
      </c>
      <c r="I123" s="621">
        <f>I122</f>
        <v>40</v>
      </c>
      <c r="J123" s="259"/>
    </row>
    <row r="124" spans="1:10" s="185" customFormat="1" ht="18" customHeight="1">
      <c r="A124" s="204"/>
      <c r="B124" s="623">
        <v>372</v>
      </c>
      <c r="C124" s="615" t="s">
        <v>21</v>
      </c>
      <c r="D124" s="616" t="s">
        <v>52</v>
      </c>
      <c r="E124" s="624">
        <f>E121+E123</f>
        <v>133.75</v>
      </c>
      <c r="F124" s="624">
        <f>F121+F123</f>
        <v>106.19999999999999</v>
      </c>
      <c r="G124" s="624">
        <f>G121+G123</f>
        <v>112.82</v>
      </c>
      <c r="H124" s="624">
        <f>H121+H123</f>
        <v>152.39</v>
      </c>
      <c r="I124" s="624">
        <f>I121+I123</f>
        <v>105</v>
      </c>
      <c r="J124" s="203"/>
    </row>
    <row r="125" spans="2:10" s="185" customFormat="1" ht="18" customHeight="1">
      <c r="B125" s="186">
        <v>4351</v>
      </c>
      <c r="C125" s="187">
        <v>2111</v>
      </c>
      <c r="D125" s="188" t="s">
        <v>18</v>
      </c>
      <c r="E125" s="189">
        <v>16.49</v>
      </c>
      <c r="F125" s="189">
        <v>27.1</v>
      </c>
      <c r="G125" s="189">
        <v>26.64</v>
      </c>
      <c r="H125" s="189">
        <v>23.34</v>
      </c>
      <c r="I125" s="189">
        <v>28</v>
      </c>
      <c r="J125" s="184"/>
    </row>
    <row r="126" spans="2:10" s="185" customFormat="1" ht="18" customHeight="1">
      <c r="B126" s="186">
        <v>4351</v>
      </c>
      <c r="C126" s="187">
        <v>2132</v>
      </c>
      <c r="D126" s="188" t="s">
        <v>26</v>
      </c>
      <c r="E126" s="189">
        <v>1</v>
      </c>
      <c r="F126" s="189">
        <v>1.7</v>
      </c>
      <c r="G126" s="189">
        <v>0</v>
      </c>
      <c r="H126" s="189">
        <v>0</v>
      </c>
      <c r="I126" s="189">
        <v>0</v>
      </c>
      <c r="J126" s="184"/>
    </row>
    <row r="127" spans="2:10" s="185" customFormat="1" ht="18" customHeight="1">
      <c r="B127" s="186">
        <v>4351</v>
      </c>
      <c r="C127" s="187">
        <v>2324</v>
      </c>
      <c r="D127" s="188" t="s">
        <v>24</v>
      </c>
      <c r="E127" s="189">
        <v>0</v>
      </c>
      <c r="F127" s="189">
        <v>0.57</v>
      </c>
      <c r="G127" s="189">
        <v>0</v>
      </c>
      <c r="H127" s="189">
        <v>0</v>
      </c>
      <c r="I127" s="189">
        <v>0</v>
      </c>
      <c r="J127" s="184"/>
    </row>
    <row r="128" spans="1:10" s="185" customFormat="1" ht="18" customHeight="1">
      <c r="A128" s="260"/>
      <c r="B128" s="618">
        <v>4351</v>
      </c>
      <c r="C128" s="619" t="s">
        <v>19</v>
      </c>
      <c r="D128" s="627" t="s">
        <v>213</v>
      </c>
      <c r="E128" s="621">
        <f>SUM(E125:E127)</f>
        <v>17.49</v>
      </c>
      <c r="F128" s="621">
        <f>SUM(F125:F127)</f>
        <v>29.37</v>
      </c>
      <c r="G128" s="621">
        <f>SUM(G125:G127)</f>
        <v>26.64</v>
      </c>
      <c r="H128" s="621">
        <f>SUM(H125:H127)</f>
        <v>23.34</v>
      </c>
      <c r="I128" s="621">
        <f>SUM(I125:I127)</f>
        <v>28</v>
      </c>
      <c r="J128" s="259"/>
    </row>
    <row r="129" spans="1:10" s="185" customFormat="1" ht="18" customHeight="1">
      <c r="A129" s="650"/>
      <c r="B129" s="623">
        <v>431</v>
      </c>
      <c r="C129" s="615" t="s">
        <v>21</v>
      </c>
      <c r="D129" s="616" t="s">
        <v>191</v>
      </c>
      <c r="E129" s="624">
        <f>E128</f>
        <v>17.49</v>
      </c>
      <c r="F129" s="624">
        <f>F128</f>
        <v>29.37</v>
      </c>
      <c r="G129" s="624">
        <f>G128</f>
        <v>26.64</v>
      </c>
      <c r="H129" s="624">
        <f>H128</f>
        <v>23.34</v>
      </c>
      <c r="I129" s="624">
        <f>I128</f>
        <v>28</v>
      </c>
      <c r="J129" s="203"/>
    </row>
    <row r="130" spans="1:10" s="185" customFormat="1" ht="18" customHeight="1">
      <c r="A130" s="237"/>
      <c r="B130" s="245">
        <v>5512</v>
      </c>
      <c r="C130" s="246">
        <v>2324</v>
      </c>
      <c r="D130" s="188" t="s">
        <v>24</v>
      </c>
      <c r="E130" s="205">
        <v>0</v>
      </c>
      <c r="F130" s="205">
        <v>11.13</v>
      </c>
      <c r="G130" s="205">
        <v>27.69</v>
      </c>
      <c r="H130" s="205">
        <v>0</v>
      </c>
      <c r="I130" s="205">
        <v>0</v>
      </c>
      <c r="J130" s="184"/>
    </row>
    <row r="131" spans="1:10" s="185" customFormat="1" ht="18" customHeight="1">
      <c r="A131" s="650"/>
      <c r="B131" s="651">
        <v>5512</v>
      </c>
      <c r="C131" s="652" t="s">
        <v>19</v>
      </c>
      <c r="D131" s="627" t="s">
        <v>206</v>
      </c>
      <c r="E131" s="628">
        <f aca="true" t="shared" si="5" ref="E131:I132">E130</f>
        <v>0</v>
      </c>
      <c r="F131" s="628">
        <f t="shared" si="5"/>
        <v>11.13</v>
      </c>
      <c r="G131" s="628">
        <f t="shared" si="5"/>
        <v>27.69</v>
      </c>
      <c r="H131" s="628">
        <f>H130</f>
        <v>0</v>
      </c>
      <c r="I131" s="628">
        <f t="shared" si="5"/>
        <v>0</v>
      </c>
      <c r="J131" s="184"/>
    </row>
    <row r="132" spans="1:10" s="185" customFormat="1" ht="18" customHeight="1">
      <c r="A132" s="650"/>
      <c r="B132" s="623">
        <v>551</v>
      </c>
      <c r="C132" s="615" t="s">
        <v>21</v>
      </c>
      <c r="D132" s="616" t="s">
        <v>108</v>
      </c>
      <c r="E132" s="624">
        <f t="shared" si="5"/>
        <v>0</v>
      </c>
      <c r="F132" s="624">
        <f t="shared" si="5"/>
        <v>11.13</v>
      </c>
      <c r="G132" s="624">
        <f t="shared" si="5"/>
        <v>27.69</v>
      </c>
      <c r="H132" s="624">
        <f>H131</f>
        <v>0</v>
      </c>
      <c r="I132" s="624">
        <f t="shared" si="5"/>
        <v>0</v>
      </c>
      <c r="J132" s="184"/>
    </row>
    <row r="133" spans="1:10" s="185" customFormat="1" ht="18" customHeight="1">
      <c r="A133" s="237"/>
      <c r="B133" s="186">
        <v>6171</v>
      </c>
      <c r="C133" s="187">
        <v>2111</v>
      </c>
      <c r="D133" s="188" t="s">
        <v>18</v>
      </c>
      <c r="E133" s="189">
        <v>71.91</v>
      </c>
      <c r="F133" s="189">
        <v>71.63</v>
      </c>
      <c r="G133" s="189">
        <v>43.71</v>
      </c>
      <c r="H133" s="189">
        <v>36.11</v>
      </c>
      <c r="I133" s="189">
        <v>4</v>
      </c>
      <c r="J133" s="184"/>
    </row>
    <row r="134" spans="1:10" s="185" customFormat="1" ht="18" customHeight="1">
      <c r="A134" s="237"/>
      <c r="B134" s="186">
        <v>6171</v>
      </c>
      <c r="C134" s="187">
        <v>2112</v>
      </c>
      <c r="D134" s="188" t="s">
        <v>372</v>
      </c>
      <c r="E134" s="189"/>
      <c r="F134" s="189">
        <v>0</v>
      </c>
      <c r="G134" s="189">
        <v>0</v>
      </c>
      <c r="H134" s="189">
        <v>4.39</v>
      </c>
      <c r="I134" s="189">
        <v>0</v>
      </c>
      <c r="J134" s="184"/>
    </row>
    <row r="135" spans="1:10" s="185" customFormat="1" ht="18" customHeight="1">
      <c r="A135" s="237"/>
      <c r="B135" s="186">
        <v>6171</v>
      </c>
      <c r="C135" s="187">
        <v>2212</v>
      </c>
      <c r="D135" s="188" t="s">
        <v>373</v>
      </c>
      <c r="E135" s="189"/>
      <c r="F135" s="189">
        <v>0</v>
      </c>
      <c r="G135" s="189">
        <v>0</v>
      </c>
      <c r="H135" s="189">
        <v>0.5</v>
      </c>
      <c r="I135" s="189">
        <v>0</v>
      </c>
      <c r="J135" s="184"/>
    </row>
    <row r="136" spans="2:10" s="185" customFormat="1" ht="18" customHeight="1">
      <c r="B136" s="186">
        <v>6171</v>
      </c>
      <c r="C136" s="187">
        <v>2310</v>
      </c>
      <c r="D136" s="188" t="s">
        <v>53</v>
      </c>
      <c r="E136" s="189">
        <v>0</v>
      </c>
      <c r="F136" s="189">
        <v>0</v>
      </c>
      <c r="G136" s="189">
        <v>0.44</v>
      </c>
      <c r="H136" s="189">
        <v>0</v>
      </c>
      <c r="I136" s="189">
        <v>0</v>
      </c>
      <c r="J136" s="184"/>
    </row>
    <row r="137" spans="2:10" s="185" customFormat="1" ht="18" customHeight="1">
      <c r="B137" s="186">
        <v>6171</v>
      </c>
      <c r="C137" s="187">
        <v>2321</v>
      </c>
      <c r="D137" s="188" t="s">
        <v>324</v>
      </c>
      <c r="E137" s="189">
        <v>0</v>
      </c>
      <c r="F137" s="189">
        <v>28.35</v>
      </c>
      <c r="G137" s="189">
        <v>1.05</v>
      </c>
      <c r="H137" s="189">
        <v>0</v>
      </c>
      <c r="I137" s="189">
        <v>0</v>
      </c>
      <c r="J137" s="184"/>
    </row>
    <row r="138" spans="2:10" s="185" customFormat="1" ht="18" customHeight="1">
      <c r="B138" s="186">
        <v>6171</v>
      </c>
      <c r="C138" s="187">
        <v>2324</v>
      </c>
      <c r="D138" s="188" t="s">
        <v>24</v>
      </c>
      <c r="E138" s="189">
        <v>3.94</v>
      </c>
      <c r="F138" s="189">
        <v>35.14</v>
      </c>
      <c r="G138" s="189">
        <v>17.4</v>
      </c>
      <c r="H138" s="189">
        <v>3.17</v>
      </c>
      <c r="I138" s="189">
        <v>0</v>
      </c>
      <c r="J138" s="184"/>
    </row>
    <row r="139" spans="2:10" s="185" customFormat="1" ht="18" customHeight="1">
      <c r="B139" s="186">
        <v>6171</v>
      </c>
      <c r="C139" s="187">
        <v>2329</v>
      </c>
      <c r="D139" s="188" t="s">
        <v>49</v>
      </c>
      <c r="E139" s="189">
        <v>0</v>
      </c>
      <c r="F139" s="189">
        <v>0</v>
      </c>
      <c r="G139" s="189">
        <v>209.4</v>
      </c>
      <c r="H139" s="189">
        <v>0.5</v>
      </c>
      <c r="I139" s="189">
        <v>0</v>
      </c>
      <c r="J139" s="184"/>
    </row>
    <row r="140" spans="2:10" s="185" customFormat="1" ht="18" customHeight="1">
      <c r="B140" s="186">
        <v>6171</v>
      </c>
      <c r="C140" s="187">
        <v>3112</v>
      </c>
      <c r="D140" s="188" t="s">
        <v>54</v>
      </c>
      <c r="E140" s="189">
        <v>0</v>
      </c>
      <c r="F140" s="189">
        <v>0</v>
      </c>
      <c r="G140" s="189">
        <v>0</v>
      </c>
      <c r="H140" s="189">
        <v>0</v>
      </c>
      <c r="I140" s="189">
        <v>0</v>
      </c>
      <c r="J140" s="184"/>
    </row>
    <row r="141" spans="2:10" s="185" customFormat="1" ht="18" customHeight="1">
      <c r="B141" s="186">
        <v>6171</v>
      </c>
      <c r="C141" s="187">
        <v>3121</v>
      </c>
      <c r="D141" s="188" t="s">
        <v>344</v>
      </c>
      <c r="E141" s="189">
        <v>0</v>
      </c>
      <c r="F141" s="189">
        <v>0</v>
      </c>
      <c r="G141" s="189">
        <v>208</v>
      </c>
      <c r="H141" s="189">
        <v>0</v>
      </c>
      <c r="I141" s="189">
        <v>0</v>
      </c>
      <c r="J141" s="184"/>
    </row>
    <row r="142" spans="1:10" s="185" customFormat="1" ht="18" customHeight="1">
      <c r="A142" s="260"/>
      <c r="B142" s="618">
        <v>6171</v>
      </c>
      <c r="C142" s="619" t="s">
        <v>19</v>
      </c>
      <c r="D142" s="620" t="s">
        <v>55</v>
      </c>
      <c r="E142" s="621">
        <f>SUM(E133:E141)</f>
        <v>75.85</v>
      </c>
      <c r="F142" s="621">
        <f>SUM(F133:F141)</f>
        <v>135.12</v>
      </c>
      <c r="G142" s="621">
        <f>SUM(G133:G141)</f>
        <v>480</v>
      </c>
      <c r="H142" s="621">
        <f>SUM(H133:H141)</f>
        <v>44.67</v>
      </c>
      <c r="I142" s="621">
        <f>SUM(I133:I141)</f>
        <v>4</v>
      </c>
      <c r="J142" s="259"/>
    </row>
    <row r="143" spans="1:10" s="185" customFormat="1" ht="18" customHeight="1">
      <c r="A143" s="204"/>
      <c r="B143" s="623">
        <v>617</v>
      </c>
      <c r="C143" s="615" t="s">
        <v>21</v>
      </c>
      <c r="D143" s="616" t="s">
        <v>56</v>
      </c>
      <c r="E143" s="624">
        <f>E142</f>
        <v>75.85</v>
      </c>
      <c r="F143" s="624">
        <f>F142</f>
        <v>135.12</v>
      </c>
      <c r="G143" s="624">
        <f>G142</f>
        <v>480</v>
      </c>
      <c r="H143" s="624">
        <f>H142</f>
        <v>44.67</v>
      </c>
      <c r="I143" s="624">
        <f>I142</f>
        <v>4</v>
      </c>
      <c r="J143" s="203"/>
    </row>
    <row r="144" spans="2:10" s="185" customFormat="1" ht="18" customHeight="1">
      <c r="B144" s="186">
        <v>6310</v>
      </c>
      <c r="C144" s="187">
        <v>2141</v>
      </c>
      <c r="D144" s="188" t="s">
        <v>57</v>
      </c>
      <c r="E144" s="189">
        <v>4.05</v>
      </c>
      <c r="F144" s="189">
        <v>3.33</v>
      </c>
      <c r="G144" s="189">
        <v>5.86</v>
      </c>
      <c r="H144" s="189">
        <v>6.52</v>
      </c>
      <c r="I144" s="189">
        <v>8</v>
      </c>
      <c r="J144" s="184"/>
    </row>
    <row r="145" spans="1:10" s="185" customFormat="1" ht="18" customHeight="1">
      <c r="A145" s="178"/>
      <c r="B145" s="653">
        <v>6310</v>
      </c>
      <c r="C145" s="654" t="s">
        <v>19</v>
      </c>
      <c r="D145" s="647" t="s">
        <v>58</v>
      </c>
      <c r="E145" s="648">
        <f aca="true" t="shared" si="6" ref="E145:I146">E144</f>
        <v>4.05</v>
      </c>
      <c r="F145" s="648">
        <f t="shared" si="6"/>
        <v>3.33</v>
      </c>
      <c r="G145" s="648">
        <f t="shared" si="6"/>
        <v>5.86</v>
      </c>
      <c r="H145" s="648">
        <f>H144</f>
        <v>6.52</v>
      </c>
      <c r="I145" s="648">
        <f t="shared" si="6"/>
        <v>8</v>
      </c>
      <c r="J145" s="30"/>
    </row>
    <row r="146" spans="1:10" s="185" customFormat="1" ht="18" customHeight="1">
      <c r="A146" s="204"/>
      <c r="B146" s="623">
        <v>631</v>
      </c>
      <c r="C146" s="615" t="s">
        <v>21</v>
      </c>
      <c r="D146" s="616" t="s">
        <v>58</v>
      </c>
      <c r="E146" s="624">
        <f t="shared" si="6"/>
        <v>4.05</v>
      </c>
      <c r="F146" s="624">
        <f t="shared" si="6"/>
        <v>3.33</v>
      </c>
      <c r="G146" s="624">
        <f t="shared" si="6"/>
        <v>5.86</v>
      </c>
      <c r="H146" s="624">
        <f>H145</f>
        <v>6.52</v>
      </c>
      <c r="I146" s="624">
        <f t="shared" si="6"/>
        <v>8</v>
      </c>
      <c r="J146" s="203"/>
    </row>
    <row r="147" spans="2:10" s="185" customFormat="1" ht="18" customHeight="1">
      <c r="B147" s="245">
        <v>6402</v>
      </c>
      <c r="C147" s="246">
        <v>2223</v>
      </c>
      <c r="D147" s="247" t="s">
        <v>223</v>
      </c>
      <c r="E147" s="205">
        <v>0</v>
      </c>
      <c r="F147" s="205">
        <v>0</v>
      </c>
      <c r="G147" s="205">
        <v>1.55</v>
      </c>
      <c r="H147" s="205">
        <v>7.71</v>
      </c>
      <c r="I147" s="205">
        <v>0</v>
      </c>
      <c r="J147" s="184"/>
    </row>
    <row r="148" spans="1:10" s="185" customFormat="1" ht="18" customHeight="1">
      <c r="A148" s="273"/>
      <c r="B148" s="651">
        <v>6402</v>
      </c>
      <c r="C148" s="652" t="s">
        <v>19</v>
      </c>
      <c r="D148" s="627" t="s">
        <v>210</v>
      </c>
      <c r="E148" s="628">
        <f aca="true" t="shared" si="7" ref="E148:I149">E147</f>
        <v>0</v>
      </c>
      <c r="F148" s="628">
        <f t="shared" si="7"/>
        <v>0</v>
      </c>
      <c r="G148" s="628">
        <f t="shared" si="7"/>
        <v>1.55</v>
      </c>
      <c r="H148" s="628">
        <f>H147</f>
        <v>7.71</v>
      </c>
      <c r="I148" s="628">
        <f t="shared" si="7"/>
        <v>0</v>
      </c>
      <c r="J148" s="272"/>
    </row>
    <row r="149" spans="1:10" s="185" customFormat="1" ht="18" customHeight="1">
      <c r="A149" s="204"/>
      <c r="B149" s="623">
        <v>640</v>
      </c>
      <c r="C149" s="615" t="s">
        <v>21</v>
      </c>
      <c r="D149" s="616" t="s">
        <v>211</v>
      </c>
      <c r="E149" s="624">
        <f t="shared" si="7"/>
        <v>0</v>
      </c>
      <c r="F149" s="624">
        <f t="shared" si="7"/>
        <v>0</v>
      </c>
      <c r="G149" s="624">
        <f t="shared" si="7"/>
        <v>1.55</v>
      </c>
      <c r="H149" s="624">
        <f>H148</f>
        <v>7.71</v>
      </c>
      <c r="I149" s="624">
        <f t="shared" si="7"/>
        <v>0</v>
      </c>
      <c r="J149" s="203"/>
    </row>
    <row r="150" spans="1:10" s="185" customFormat="1" ht="18" customHeight="1">
      <c r="A150" s="178"/>
      <c r="B150" s="219"/>
      <c r="C150" s="220"/>
      <c r="D150" s="221"/>
      <c r="E150" s="222"/>
      <c r="F150" s="222"/>
      <c r="G150" s="222"/>
      <c r="H150" s="222"/>
      <c r="I150" s="222"/>
      <c r="J150" s="30"/>
    </row>
    <row r="151" spans="1:10" s="185" customFormat="1" ht="18" customHeight="1">
      <c r="A151" s="273"/>
      <c r="B151" s="347"/>
      <c r="C151" s="348" t="s">
        <v>135</v>
      </c>
      <c r="D151" s="346" t="s">
        <v>354</v>
      </c>
      <c r="E151" s="349">
        <f>E39+E42+E45+E48+E51+E59+E62+E69+E73+E82+E86+E99+E117+E124+E129+E132+E143+E146+E149</f>
        <v>21403.900999999998</v>
      </c>
      <c r="F151" s="349">
        <f>F39+F42+F45+F48+F51+F59+F62+F69+F73+F82+F86+F99+F117+F124+F129+F132+F143+F146+F149</f>
        <v>22184.055</v>
      </c>
      <c r="G151" s="349">
        <f>G39+G42+G45+G48+G51+G59+G62+G69+G73+G82+G86+G99+G117+G124+G129+G132+G143+G146+G149</f>
        <v>38140.9</v>
      </c>
      <c r="H151" s="349">
        <f>H39+H42+H45+H48+H51+H59+H62+H69+H73+H82+H86+H99+H117+H124+H129+H132+H143+H146+H149</f>
        <v>23769.815999999995</v>
      </c>
      <c r="I151" s="349">
        <f>I39+I42+I45+I48+I51+I59+I62+I69+I73+I82+I86+I99+I117+I124+I129+I132+I143+I146+I149</f>
        <v>16254.6</v>
      </c>
      <c r="J151" s="655"/>
    </row>
    <row r="152" spans="2:10" s="185" customFormat="1" ht="18" customHeight="1">
      <c r="B152" s="225"/>
      <c r="C152" s="226"/>
      <c r="D152" s="227"/>
      <c r="E152" s="229"/>
      <c r="F152" s="229"/>
      <c r="G152" s="229"/>
      <c r="H152" s="229"/>
      <c r="I152" s="229"/>
      <c r="J152" s="252"/>
    </row>
    <row r="153" spans="2:10" s="185" customFormat="1" ht="18" customHeight="1">
      <c r="B153" s="186"/>
      <c r="C153" s="187">
        <v>8123</v>
      </c>
      <c r="D153" s="188" t="s">
        <v>256</v>
      </c>
      <c r="E153" s="189">
        <v>0</v>
      </c>
      <c r="F153" s="189">
        <v>0</v>
      </c>
      <c r="G153" s="189">
        <v>21666.39</v>
      </c>
      <c r="H153" s="189">
        <v>4226.98</v>
      </c>
      <c r="I153" s="189">
        <v>0</v>
      </c>
      <c r="J153" s="252"/>
    </row>
    <row r="154" spans="1:10" s="185" customFormat="1" ht="18" customHeight="1">
      <c r="A154" s="273"/>
      <c r="B154" s="355"/>
      <c r="C154" s="356" t="s">
        <v>135</v>
      </c>
      <c r="D154" s="357" t="s">
        <v>355</v>
      </c>
      <c r="E154" s="358">
        <f>E151+E153</f>
        <v>21403.900999999998</v>
      </c>
      <c r="F154" s="358">
        <f>F151+F153</f>
        <v>22184.055</v>
      </c>
      <c r="G154" s="358">
        <f>G151+G153</f>
        <v>59807.29</v>
      </c>
      <c r="H154" s="358">
        <f>H151+H153</f>
        <v>27996.795999999995</v>
      </c>
      <c r="I154" s="358">
        <f>I151+I153</f>
        <v>16254.6</v>
      </c>
      <c r="J154" s="655"/>
    </row>
    <row r="155" spans="2:10" s="185" customFormat="1" ht="18" customHeight="1">
      <c r="B155" s="186"/>
      <c r="C155" s="187">
        <v>8115</v>
      </c>
      <c r="D155" s="188" t="s">
        <v>353</v>
      </c>
      <c r="E155" s="189"/>
      <c r="F155" s="189"/>
      <c r="G155" s="189"/>
      <c r="H155" s="189"/>
      <c r="I155" s="189">
        <v>1700</v>
      </c>
      <c r="J155" s="252"/>
    </row>
    <row r="156" spans="1:10" s="185" customFormat="1" ht="18" customHeight="1">
      <c r="A156" s="273"/>
      <c r="B156" s="355"/>
      <c r="C156" s="356"/>
      <c r="D156" s="357" t="s">
        <v>61</v>
      </c>
      <c r="E156" s="358">
        <f>E154+E155</f>
        <v>21403.900999999998</v>
      </c>
      <c r="F156" s="358">
        <f>F154+F155</f>
        <v>22184.055</v>
      </c>
      <c r="G156" s="358">
        <f>G154+G155</f>
        <v>59807.29</v>
      </c>
      <c r="H156" s="358">
        <f>H154+H155</f>
        <v>27996.795999999995</v>
      </c>
      <c r="I156" s="358">
        <f>I154+I155</f>
        <v>17954.6</v>
      </c>
      <c r="J156" s="655"/>
    </row>
    <row r="157" spans="2:10" s="185" customFormat="1" ht="18" customHeight="1" thickBot="1">
      <c r="B157" s="656"/>
      <c r="C157" s="657"/>
      <c r="D157" s="658"/>
      <c r="E157" s="385"/>
      <c r="F157" s="385"/>
      <c r="G157" s="385"/>
      <c r="H157" s="385"/>
      <c r="I157" s="385"/>
      <c r="J157" s="252"/>
    </row>
    <row r="158" spans="5:10" s="185" customFormat="1" ht="18" customHeight="1">
      <c r="E158" s="659"/>
      <c r="F158" s="660"/>
      <c r="G158" s="660"/>
      <c r="H158" s="660"/>
      <c r="I158" s="660"/>
      <c r="J158" s="184"/>
    </row>
    <row r="159" spans="1:10" s="185" customFormat="1" ht="18" customHeight="1">
      <c r="A159" s="237"/>
      <c r="B159" s="237"/>
      <c r="C159" s="237"/>
      <c r="D159" s="237"/>
      <c r="E159" s="661"/>
      <c r="F159" s="662"/>
      <c r="G159" s="662"/>
      <c r="H159" s="662"/>
      <c r="I159" s="662"/>
      <c r="J159" s="236"/>
    </row>
    <row r="160" spans="1:10" s="185" customFormat="1" ht="18" customHeight="1">
      <c r="A160" s="237"/>
      <c r="B160" s="641"/>
      <c r="C160" s="236"/>
      <c r="D160" s="236"/>
      <c r="E160" s="236"/>
      <c r="F160" s="662"/>
      <c r="G160" s="662"/>
      <c r="H160" s="662"/>
      <c r="I160" s="662"/>
      <c r="J160" s="236"/>
    </row>
    <row r="161" spans="5:10" s="185" customFormat="1" ht="18" customHeight="1">
      <c r="E161" s="659"/>
      <c r="F161" s="660"/>
      <c r="G161" s="660"/>
      <c r="H161" s="660"/>
      <c r="I161" s="660"/>
      <c r="J161" s="184"/>
    </row>
    <row r="162" spans="1:10" ht="35.25">
      <c r="A162" s="392"/>
      <c r="B162" s="392"/>
      <c r="C162" s="392"/>
      <c r="D162" s="920" t="s">
        <v>181</v>
      </c>
      <c r="E162" s="921"/>
      <c r="F162" s="393"/>
      <c r="G162" s="393"/>
      <c r="H162" s="393"/>
      <c r="I162" s="393"/>
      <c r="J162" s="394"/>
    </row>
    <row r="163" spans="5:10" s="185" customFormat="1" ht="18" customHeight="1" thickBot="1">
      <c r="E163" s="659"/>
      <c r="F163" s="660"/>
      <c r="G163" s="660"/>
      <c r="H163" s="660"/>
      <c r="I163" s="660"/>
      <c r="J163" s="184"/>
    </row>
    <row r="164" spans="1:10" s="168" customFormat="1" ht="18" customHeight="1">
      <c r="A164" s="325"/>
      <c r="B164" s="915" t="s">
        <v>15</v>
      </c>
      <c r="C164" s="917" t="s">
        <v>16</v>
      </c>
      <c r="D164" s="917" t="s">
        <v>131</v>
      </c>
      <c r="E164" s="913" t="s">
        <v>285</v>
      </c>
      <c r="F164" s="913" t="s">
        <v>316</v>
      </c>
      <c r="G164" s="913" t="s">
        <v>343</v>
      </c>
      <c r="H164" s="913" t="s">
        <v>351</v>
      </c>
      <c r="I164" s="913" t="s">
        <v>352</v>
      </c>
      <c r="J164" s="324"/>
    </row>
    <row r="165" spans="1:10" s="168" customFormat="1" ht="18" customHeight="1" thickBot="1">
      <c r="A165" s="325"/>
      <c r="B165" s="916"/>
      <c r="C165" s="918"/>
      <c r="D165" s="919"/>
      <c r="E165" s="914"/>
      <c r="F165" s="914"/>
      <c r="G165" s="914"/>
      <c r="H165" s="914"/>
      <c r="I165" s="914"/>
      <c r="J165" s="324"/>
    </row>
    <row r="166" spans="2:10" s="185" customFormat="1" ht="18" customHeight="1">
      <c r="B166" s="240"/>
      <c r="C166" s="241"/>
      <c r="D166" s="242"/>
      <c r="E166" s="244"/>
      <c r="F166" s="244"/>
      <c r="G166" s="244"/>
      <c r="H166" s="244"/>
      <c r="I166" s="244"/>
      <c r="J166" s="184"/>
    </row>
    <row r="167" spans="2:10" s="185" customFormat="1" ht="18" customHeight="1">
      <c r="B167" s="179">
        <v>1031</v>
      </c>
      <c r="C167" s="180">
        <v>5139</v>
      </c>
      <c r="D167" s="188" t="s">
        <v>71</v>
      </c>
      <c r="E167" s="182">
        <v>6.9</v>
      </c>
      <c r="F167" s="182">
        <v>0</v>
      </c>
      <c r="G167" s="182">
        <v>11.82</v>
      </c>
      <c r="H167" s="182">
        <v>6.88</v>
      </c>
      <c r="I167" s="182">
        <v>10</v>
      </c>
      <c r="J167" s="184"/>
    </row>
    <row r="168" spans="2:10" s="185" customFormat="1" ht="18" customHeight="1">
      <c r="B168" s="186">
        <v>1031</v>
      </c>
      <c r="C168" s="187">
        <v>5169</v>
      </c>
      <c r="D168" s="188" t="s">
        <v>62</v>
      </c>
      <c r="E168" s="189">
        <v>98.19</v>
      </c>
      <c r="F168" s="189">
        <v>202.31</v>
      </c>
      <c r="G168" s="189">
        <v>115.95</v>
      </c>
      <c r="H168" s="189">
        <v>43.15</v>
      </c>
      <c r="I168" s="189">
        <v>120</v>
      </c>
      <c r="J168" s="184"/>
    </row>
    <row r="169" spans="2:10" s="185" customFormat="1" ht="18" customHeight="1">
      <c r="B169" s="186">
        <v>1031</v>
      </c>
      <c r="C169" s="187">
        <v>5179</v>
      </c>
      <c r="D169" s="188" t="s">
        <v>207</v>
      </c>
      <c r="E169" s="189">
        <v>0</v>
      </c>
      <c r="F169" s="189">
        <v>0</v>
      </c>
      <c r="G169" s="189">
        <v>0</v>
      </c>
      <c r="H169" s="189">
        <v>0</v>
      </c>
      <c r="I169" s="189">
        <v>0</v>
      </c>
      <c r="J169" s="184"/>
    </row>
    <row r="170" spans="1:10" s="185" customFormat="1" ht="18" customHeight="1">
      <c r="A170" s="197"/>
      <c r="B170" s="663">
        <v>1031</v>
      </c>
      <c r="C170" s="664" t="s">
        <v>19</v>
      </c>
      <c r="D170" s="665" t="s">
        <v>20</v>
      </c>
      <c r="E170" s="666">
        <f>E167+E168+E169</f>
        <v>105.09</v>
      </c>
      <c r="F170" s="666">
        <f>F167+F168+F169</f>
        <v>202.31</v>
      </c>
      <c r="G170" s="666">
        <f>G167+G168+G169</f>
        <v>127.77000000000001</v>
      </c>
      <c r="H170" s="666">
        <f>H167+H168+H169</f>
        <v>50.03</v>
      </c>
      <c r="I170" s="666">
        <f>I167+I168+I169</f>
        <v>130</v>
      </c>
      <c r="J170" s="196"/>
    </row>
    <row r="171" spans="1:10" s="185" customFormat="1" ht="18" customHeight="1">
      <c r="A171" s="204"/>
      <c r="B171" s="623">
        <v>103</v>
      </c>
      <c r="C171" s="615" t="s">
        <v>21</v>
      </c>
      <c r="D171" s="616" t="s">
        <v>22</v>
      </c>
      <c r="E171" s="624">
        <f>E170</f>
        <v>105.09</v>
      </c>
      <c r="F171" s="624">
        <f>F170</f>
        <v>202.31</v>
      </c>
      <c r="G171" s="624">
        <f>G170</f>
        <v>127.77000000000001</v>
      </c>
      <c r="H171" s="624">
        <f>H170</f>
        <v>50.03</v>
      </c>
      <c r="I171" s="624">
        <f>I170</f>
        <v>130</v>
      </c>
      <c r="J171" s="203"/>
    </row>
    <row r="172" spans="2:10" s="185" customFormat="1" ht="18" customHeight="1">
      <c r="B172" s="186">
        <v>2141</v>
      </c>
      <c r="C172" s="187">
        <v>5136</v>
      </c>
      <c r="D172" s="188" t="s">
        <v>63</v>
      </c>
      <c r="E172" s="189">
        <v>0</v>
      </c>
      <c r="F172" s="189">
        <v>0</v>
      </c>
      <c r="G172" s="189">
        <v>0</v>
      </c>
      <c r="H172" s="189">
        <v>0</v>
      </c>
      <c r="I172" s="189">
        <v>0</v>
      </c>
      <c r="J172" s="184"/>
    </row>
    <row r="173" spans="2:10" s="185" customFormat="1" ht="18" customHeight="1">
      <c r="B173" s="186">
        <v>2141</v>
      </c>
      <c r="C173" s="187">
        <v>5169</v>
      </c>
      <c r="D173" s="188" t="s">
        <v>62</v>
      </c>
      <c r="E173" s="189">
        <v>0</v>
      </c>
      <c r="F173" s="189">
        <v>5.95</v>
      </c>
      <c r="G173" s="189">
        <v>6</v>
      </c>
      <c r="H173" s="189">
        <v>0</v>
      </c>
      <c r="I173" s="189">
        <v>4</v>
      </c>
      <c r="J173" s="184"/>
    </row>
    <row r="174" spans="2:10" s="185" customFormat="1" ht="18" customHeight="1">
      <c r="B174" s="186">
        <v>2141</v>
      </c>
      <c r="C174" s="187">
        <v>5171</v>
      </c>
      <c r="D174" s="188" t="s">
        <v>64</v>
      </c>
      <c r="E174" s="189">
        <v>0</v>
      </c>
      <c r="F174" s="189">
        <v>0</v>
      </c>
      <c r="G174" s="189">
        <v>0</v>
      </c>
      <c r="H174" s="189">
        <v>0</v>
      </c>
      <c r="I174" s="189">
        <v>0</v>
      </c>
      <c r="J174" s="184"/>
    </row>
    <row r="175" spans="1:10" s="185" customFormat="1" ht="18" customHeight="1">
      <c r="A175" s="197"/>
      <c r="B175" s="663">
        <v>2141</v>
      </c>
      <c r="C175" s="664" t="s">
        <v>19</v>
      </c>
      <c r="D175" s="665" t="s">
        <v>197</v>
      </c>
      <c r="E175" s="666">
        <f>SUM(E172:E174)</f>
        <v>0</v>
      </c>
      <c r="F175" s="666">
        <f>SUM(F172:F174)</f>
        <v>5.95</v>
      </c>
      <c r="G175" s="666">
        <f>SUM(G172:G174)</f>
        <v>6</v>
      </c>
      <c r="H175" s="666">
        <f>SUM(H172:H174)</f>
        <v>0</v>
      </c>
      <c r="I175" s="666">
        <f>SUM(I172:I174)</f>
        <v>4</v>
      </c>
      <c r="J175" s="196"/>
    </row>
    <row r="176" spans="1:10" s="185" customFormat="1" ht="18" customHeight="1">
      <c r="A176" s="197"/>
      <c r="B176" s="186">
        <v>2143</v>
      </c>
      <c r="C176" s="187">
        <v>5139</v>
      </c>
      <c r="D176" s="188" t="s">
        <v>71</v>
      </c>
      <c r="E176" s="189">
        <v>0.5</v>
      </c>
      <c r="F176" s="189">
        <v>0</v>
      </c>
      <c r="G176" s="189">
        <v>0</v>
      </c>
      <c r="H176" s="189">
        <v>0</v>
      </c>
      <c r="I176" s="189">
        <v>0</v>
      </c>
      <c r="J176" s="196"/>
    </row>
    <row r="177" spans="1:10" s="185" customFormat="1" ht="18" customHeight="1">
      <c r="A177" s="197"/>
      <c r="B177" s="663">
        <v>2143</v>
      </c>
      <c r="C177" s="664" t="s">
        <v>19</v>
      </c>
      <c r="D177" s="665" t="s">
        <v>310</v>
      </c>
      <c r="E177" s="666">
        <f>E176</f>
        <v>0.5</v>
      </c>
      <c r="F177" s="666">
        <f>F176</f>
        <v>0</v>
      </c>
      <c r="G177" s="666">
        <f>G176</f>
        <v>0</v>
      </c>
      <c r="H177" s="666">
        <f>H176</f>
        <v>0</v>
      </c>
      <c r="I177" s="666">
        <f>I176</f>
        <v>0</v>
      </c>
      <c r="J177" s="196"/>
    </row>
    <row r="178" spans="1:10" s="185" customFormat="1" ht="18" customHeight="1">
      <c r="A178" s="204"/>
      <c r="B178" s="623">
        <v>214</v>
      </c>
      <c r="C178" s="615" t="s">
        <v>21</v>
      </c>
      <c r="D178" s="616" t="s">
        <v>197</v>
      </c>
      <c r="E178" s="624">
        <f>E175+E177</f>
        <v>0.5</v>
      </c>
      <c r="F178" s="624">
        <f>F175+F177</f>
        <v>5.95</v>
      </c>
      <c r="G178" s="624">
        <f>G175+G177</f>
        <v>6</v>
      </c>
      <c r="H178" s="624">
        <f>H175+H177</f>
        <v>0</v>
      </c>
      <c r="I178" s="624">
        <f>I175+I177</f>
        <v>4</v>
      </c>
      <c r="J178" s="203"/>
    </row>
    <row r="179" spans="2:10" s="185" customFormat="1" ht="18" customHeight="1">
      <c r="B179" s="186">
        <v>2212</v>
      </c>
      <c r="C179" s="187">
        <v>5139</v>
      </c>
      <c r="D179" s="188" t="s">
        <v>71</v>
      </c>
      <c r="E179" s="189">
        <v>2.81</v>
      </c>
      <c r="F179" s="189">
        <v>4.58</v>
      </c>
      <c r="G179" s="189">
        <v>11.38</v>
      </c>
      <c r="H179" s="189">
        <v>0</v>
      </c>
      <c r="I179" s="189">
        <v>10</v>
      </c>
      <c r="J179" s="184"/>
    </row>
    <row r="180" spans="2:10" s="185" customFormat="1" ht="18" customHeight="1">
      <c r="B180" s="186">
        <v>2212</v>
      </c>
      <c r="C180" s="187">
        <v>5169</v>
      </c>
      <c r="D180" s="188" t="s">
        <v>62</v>
      </c>
      <c r="E180" s="189">
        <v>0</v>
      </c>
      <c r="F180" s="189">
        <v>32.92</v>
      </c>
      <c r="G180" s="189">
        <v>17.8</v>
      </c>
      <c r="H180" s="189">
        <v>0.99</v>
      </c>
      <c r="I180" s="189">
        <v>40</v>
      </c>
      <c r="J180" s="184"/>
    </row>
    <row r="181" spans="2:10" s="185" customFormat="1" ht="18" customHeight="1">
      <c r="B181" s="186">
        <v>2212</v>
      </c>
      <c r="C181" s="187">
        <v>5171</v>
      </c>
      <c r="D181" s="188" t="s">
        <v>64</v>
      </c>
      <c r="E181" s="189">
        <v>317.4</v>
      </c>
      <c r="F181" s="189">
        <v>261.18</v>
      </c>
      <c r="G181" s="189">
        <v>1021.49</v>
      </c>
      <c r="H181" s="189">
        <v>567.07</v>
      </c>
      <c r="I181" s="189">
        <v>1000</v>
      </c>
      <c r="J181" s="184" t="s">
        <v>163</v>
      </c>
    </row>
    <row r="182" spans="2:10" s="185" customFormat="1" ht="18" customHeight="1">
      <c r="B182" s="186">
        <v>2212</v>
      </c>
      <c r="C182" s="187">
        <v>6121</v>
      </c>
      <c r="D182" s="188" t="s">
        <v>65</v>
      </c>
      <c r="E182" s="189">
        <v>0</v>
      </c>
      <c r="F182" s="189">
        <v>0</v>
      </c>
      <c r="G182" s="189">
        <v>0</v>
      </c>
      <c r="H182" s="189">
        <v>231.12</v>
      </c>
      <c r="I182" s="189">
        <v>0</v>
      </c>
      <c r="J182" s="184"/>
    </row>
    <row r="183" spans="2:10" s="185" customFormat="1" ht="18" customHeight="1">
      <c r="B183" s="186">
        <v>2212</v>
      </c>
      <c r="C183" s="187">
        <v>6349</v>
      </c>
      <c r="D183" s="188" t="s">
        <v>151</v>
      </c>
      <c r="E183" s="189">
        <v>0</v>
      </c>
      <c r="F183" s="189">
        <v>0</v>
      </c>
      <c r="G183" s="189">
        <v>0</v>
      </c>
      <c r="H183" s="189">
        <v>0</v>
      </c>
      <c r="I183" s="189">
        <v>0</v>
      </c>
      <c r="J183" s="184"/>
    </row>
    <row r="184" spans="1:10" s="185" customFormat="1" ht="18" customHeight="1">
      <c r="A184" s="197"/>
      <c r="B184" s="663">
        <v>2212</v>
      </c>
      <c r="C184" s="664" t="s">
        <v>19</v>
      </c>
      <c r="D184" s="665" t="s">
        <v>66</v>
      </c>
      <c r="E184" s="666">
        <f>SUM(E179:E183)</f>
        <v>320.21</v>
      </c>
      <c r="F184" s="666">
        <f>SUM(F179:F183)</f>
        <v>298.68</v>
      </c>
      <c r="G184" s="666">
        <f>SUM(G179:G183)</f>
        <v>1050.67</v>
      </c>
      <c r="H184" s="666">
        <f>SUM(H179:H183)</f>
        <v>799.1800000000001</v>
      </c>
      <c r="I184" s="666">
        <f>SUM(I179:I183)</f>
        <v>1050</v>
      </c>
      <c r="J184" s="196"/>
    </row>
    <row r="185" spans="1:10" s="185" customFormat="1" ht="18" customHeight="1">
      <c r="A185" s="204"/>
      <c r="B185" s="623">
        <v>221</v>
      </c>
      <c r="C185" s="615" t="s">
        <v>21</v>
      </c>
      <c r="D185" s="616" t="s">
        <v>67</v>
      </c>
      <c r="E185" s="624">
        <f>E184</f>
        <v>320.21</v>
      </c>
      <c r="F185" s="624">
        <f>F184</f>
        <v>298.68</v>
      </c>
      <c r="G185" s="624">
        <f>G184</f>
        <v>1050.67</v>
      </c>
      <c r="H185" s="624">
        <f>H184</f>
        <v>799.1800000000001</v>
      </c>
      <c r="I185" s="624">
        <f>I184</f>
        <v>1050</v>
      </c>
      <c r="J185" s="203"/>
    </row>
    <row r="186" spans="2:10" s="185" customFormat="1" ht="18" customHeight="1">
      <c r="B186" s="186">
        <v>2310</v>
      </c>
      <c r="C186" s="187">
        <v>5169</v>
      </c>
      <c r="D186" s="188" t="s">
        <v>62</v>
      </c>
      <c r="E186" s="189">
        <v>0.17</v>
      </c>
      <c r="F186" s="189">
        <v>0.17</v>
      </c>
      <c r="G186" s="189">
        <v>5.58</v>
      </c>
      <c r="H186" s="189">
        <v>5.18</v>
      </c>
      <c r="I186" s="189">
        <v>0</v>
      </c>
      <c r="J186" s="184"/>
    </row>
    <row r="187" spans="2:10" s="185" customFormat="1" ht="18" customHeight="1">
      <c r="B187" s="186">
        <v>2310</v>
      </c>
      <c r="C187" s="187">
        <v>5171</v>
      </c>
      <c r="D187" s="188" t="s">
        <v>64</v>
      </c>
      <c r="E187" s="189">
        <v>2.25</v>
      </c>
      <c r="F187" s="189">
        <v>0</v>
      </c>
      <c r="G187" s="189">
        <v>4.3</v>
      </c>
      <c r="H187" s="189">
        <v>0</v>
      </c>
      <c r="I187" s="189">
        <v>5</v>
      </c>
      <c r="J187" s="184"/>
    </row>
    <row r="188" spans="1:10" s="185" customFormat="1" ht="18" customHeight="1">
      <c r="A188" s="197"/>
      <c r="B188" s="663">
        <v>2310</v>
      </c>
      <c r="C188" s="664" t="s">
        <v>19</v>
      </c>
      <c r="D188" s="665" t="s">
        <v>23</v>
      </c>
      <c r="E188" s="666">
        <f>E186+E187</f>
        <v>2.42</v>
      </c>
      <c r="F188" s="666">
        <f>F186+F187</f>
        <v>0.17</v>
      </c>
      <c r="G188" s="666">
        <f>G186+G187</f>
        <v>9.879999999999999</v>
      </c>
      <c r="H188" s="666">
        <f>H186+H187</f>
        <v>5.18</v>
      </c>
      <c r="I188" s="666">
        <f>I186+I187</f>
        <v>5</v>
      </c>
      <c r="J188" s="196"/>
    </row>
    <row r="189" spans="1:10" s="185" customFormat="1" ht="18" customHeight="1">
      <c r="A189" s="204"/>
      <c r="B189" s="623">
        <v>231</v>
      </c>
      <c r="C189" s="615" t="s">
        <v>21</v>
      </c>
      <c r="D189" s="616" t="s">
        <v>23</v>
      </c>
      <c r="E189" s="624">
        <f>E188</f>
        <v>2.42</v>
      </c>
      <c r="F189" s="624">
        <f>F188</f>
        <v>0.17</v>
      </c>
      <c r="G189" s="624">
        <f>G188</f>
        <v>9.879999999999999</v>
      </c>
      <c r="H189" s="624">
        <f>H188</f>
        <v>5.18</v>
      </c>
      <c r="I189" s="624">
        <f>I188</f>
        <v>5</v>
      </c>
      <c r="J189" s="203"/>
    </row>
    <row r="190" spans="1:10" s="185" customFormat="1" ht="18" customHeight="1">
      <c r="A190" s="204"/>
      <c r="B190" s="186">
        <v>2321</v>
      </c>
      <c r="C190" s="187">
        <v>5139</v>
      </c>
      <c r="D190" s="188" t="s">
        <v>71</v>
      </c>
      <c r="E190" s="189">
        <v>1.82</v>
      </c>
      <c r="F190" s="189">
        <v>0</v>
      </c>
      <c r="G190" s="189">
        <v>3.08</v>
      </c>
      <c r="H190" s="189">
        <v>0</v>
      </c>
      <c r="I190" s="189">
        <v>5</v>
      </c>
      <c r="J190" s="203"/>
    </row>
    <row r="191" spans="1:10" s="185" customFormat="1" ht="18" customHeight="1">
      <c r="A191" s="204"/>
      <c r="B191" s="186">
        <v>2321</v>
      </c>
      <c r="C191" s="187">
        <v>5151</v>
      </c>
      <c r="D191" s="188" t="s">
        <v>88</v>
      </c>
      <c r="E191" s="189"/>
      <c r="F191" s="189">
        <v>0</v>
      </c>
      <c r="G191" s="189">
        <v>0</v>
      </c>
      <c r="H191" s="189">
        <v>60</v>
      </c>
      <c r="I191" s="189">
        <v>60</v>
      </c>
      <c r="J191" s="203"/>
    </row>
    <row r="192" spans="2:10" s="185" customFormat="1" ht="18" customHeight="1">
      <c r="B192" s="186">
        <v>2321</v>
      </c>
      <c r="C192" s="187">
        <v>5169</v>
      </c>
      <c r="D192" s="188" t="s">
        <v>62</v>
      </c>
      <c r="E192" s="189">
        <v>137.32</v>
      </c>
      <c r="F192" s="189">
        <v>43.09</v>
      </c>
      <c r="G192" s="189">
        <v>76.75</v>
      </c>
      <c r="H192" s="189">
        <v>101.14</v>
      </c>
      <c r="I192" s="189">
        <v>20</v>
      </c>
      <c r="J192" s="184"/>
    </row>
    <row r="193" spans="2:10" s="185" customFormat="1" ht="18" customHeight="1">
      <c r="B193" s="186">
        <v>2321</v>
      </c>
      <c r="C193" s="187">
        <v>5171</v>
      </c>
      <c r="D193" s="188" t="s">
        <v>64</v>
      </c>
      <c r="E193" s="189">
        <v>38.34</v>
      </c>
      <c r="F193" s="189">
        <v>0</v>
      </c>
      <c r="G193" s="189">
        <v>3.48</v>
      </c>
      <c r="H193" s="189">
        <v>0.35</v>
      </c>
      <c r="I193" s="189">
        <v>1500</v>
      </c>
      <c r="J193" s="184" t="s">
        <v>169</v>
      </c>
    </row>
    <row r="194" spans="2:10" s="185" customFormat="1" ht="18" customHeight="1">
      <c r="B194" s="186">
        <v>2321</v>
      </c>
      <c r="C194" s="187">
        <v>6121</v>
      </c>
      <c r="D194" s="188" t="s">
        <v>65</v>
      </c>
      <c r="E194" s="189">
        <v>0</v>
      </c>
      <c r="F194" s="189">
        <v>0</v>
      </c>
      <c r="G194" s="189">
        <v>142.64</v>
      </c>
      <c r="H194" s="189">
        <v>100</v>
      </c>
      <c r="I194" s="189">
        <v>0</v>
      </c>
      <c r="J194" s="184"/>
    </row>
    <row r="195" spans="2:10" s="185" customFormat="1" ht="18" customHeight="1">
      <c r="B195" s="186">
        <v>2321</v>
      </c>
      <c r="C195" s="187">
        <v>6349</v>
      </c>
      <c r="D195" s="188" t="s">
        <v>151</v>
      </c>
      <c r="E195" s="189">
        <v>39.15</v>
      </c>
      <c r="F195" s="189">
        <v>0</v>
      </c>
      <c r="G195" s="189">
        <v>8773.02</v>
      </c>
      <c r="H195" s="189">
        <v>4226.98</v>
      </c>
      <c r="I195" s="189">
        <v>520</v>
      </c>
      <c r="J195" s="184" t="s">
        <v>164</v>
      </c>
    </row>
    <row r="196" spans="1:10" s="185" customFormat="1" ht="18" customHeight="1">
      <c r="A196" s="197"/>
      <c r="B196" s="663">
        <v>2321</v>
      </c>
      <c r="C196" s="664" t="s">
        <v>19</v>
      </c>
      <c r="D196" s="665" t="s">
        <v>59</v>
      </c>
      <c r="E196" s="666">
        <f>SUM(E190:E195)</f>
        <v>216.63</v>
      </c>
      <c r="F196" s="666">
        <f>SUM(F190:F195)</f>
        <v>43.09</v>
      </c>
      <c r="G196" s="666">
        <f>SUM(G190:G195)</f>
        <v>8998.970000000001</v>
      </c>
      <c r="H196" s="666">
        <f>SUM(H190:H195)</f>
        <v>4488.469999999999</v>
      </c>
      <c r="I196" s="666">
        <f>SUM(I190:I195)</f>
        <v>2105</v>
      </c>
      <c r="J196" s="196"/>
    </row>
    <row r="197" spans="1:10" s="185" customFormat="1" ht="18" customHeight="1">
      <c r="A197" s="204"/>
      <c r="B197" s="623">
        <v>232</v>
      </c>
      <c r="C197" s="615" t="s">
        <v>21</v>
      </c>
      <c r="D197" s="616" t="s">
        <v>60</v>
      </c>
      <c r="E197" s="624">
        <f>E196</f>
        <v>216.63</v>
      </c>
      <c r="F197" s="624">
        <f>F196</f>
        <v>43.09</v>
      </c>
      <c r="G197" s="624">
        <f>G196</f>
        <v>8998.970000000001</v>
      </c>
      <c r="H197" s="624">
        <f>H196</f>
        <v>4488.469999999999</v>
      </c>
      <c r="I197" s="624">
        <f>I196</f>
        <v>2105</v>
      </c>
      <c r="J197" s="203"/>
    </row>
    <row r="198" spans="2:10" s="185" customFormat="1" ht="18" customHeight="1">
      <c r="B198" s="186">
        <v>3111</v>
      </c>
      <c r="C198" s="187">
        <v>5154</v>
      </c>
      <c r="D198" s="188" t="s">
        <v>68</v>
      </c>
      <c r="E198" s="189">
        <v>29.93</v>
      </c>
      <c r="F198" s="189">
        <v>25.34</v>
      </c>
      <c r="G198" s="189">
        <v>26.44</v>
      </c>
      <c r="H198" s="189">
        <v>9.81</v>
      </c>
      <c r="I198" s="189">
        <v>0</v>
      </c>
      <c r="J198" s="184"/>
    </row>
    <row r="199" spans="2:10" s="185" customFormat="1" ht="18" customHeight="1">
      <c r="B199" s="186">
        <v>3111</v>
      </c>
      <c r="C199" s="187">
        <v>5169</v>
      </c>
      <c r="D199" s="188" t="s">
        <v>62</v>
      </c>
      <c r="E199" s="189">
        <v>0</v>
      </c>
      <c r="F199" s="189">
        <v>0.21</v>
      </c>
      <c r="G199" s="189">
        <v>0</v>
      </c>
      <c r="H199" s="189">
        <v>2.02</v>
      </c>
      <c r="I199" s="189">
        <v>0</v>
      </c>
      <c r="J199" s="184"/>
    </row>
    <row r="200" spans="2:10" s="185" customFormat="1" ht="18" customHeight="1">
      <c r="B200" s="186">
        <v>3111</v>
      </c>
      <c r="C200" s="187">
        <v>5171</v>
      </c>
      <c r="D200" s="188" t="s">
        <v>64</v>
      </c>
      <c r="E200" s="189">
        <v>0</v>
      </c>
      <c r="F200" s="189">
        <v>0</v>
      </c>
      <c r="G200" s="189">
        <v>0</v>
      </c>
      <c r="H200" s="189">
        <v>0</v>
      </c>
      <c r="I200" s="189">
        <v>0</v>
      </c>
      <c r="J200" s="184"/>
    </row>
    <row r="201" spans="2:10" s="185" customFormat="1" ht="18" customHeight="1">
      <c r="B201" s="186">
        <v>3111</v>
      </c>
      <c r="C201" s="187">
        <v>5192</v>
      </c>
      <c r="D201" s="188" t="s">
        <v>79</v>
      </c>
      <c r="E201" s="189">
        <v>14.29</v>
      </c>
      <c r="F201" s="189">
        <v>4.28</v>
      </c>
      <c r="G201" s="189">
        <v>0</v>
      </c>
      <c r="H201" s="189">
        <v>0</v>
      </c>
      <c r="I201" s="189">
        <v>0</v>
      </c>
      <c r="J201" s="184"/>
    </row>
    <row r="202" spans="2:10" s="185" customFormat="1" ht="18" customHeight="1">
      <c r="B202" s="186">
        <v>3111</v>
      </c>
      <c r="C202" s="187">
        <v>5331</v>
      </c>
      <c r="D202" s="188" t="s">
        <v>69</v>
      </c>
      <c r="E202" s="189">
        <v>108.86</v>
      </c>
      <c r="F202" s="189">
        <v>150</v>
      </c>
      <c r="G202" s="189">
        <v>171.2</v>
      </c>
      <c r="H202" s="189">
        <v>175</v>
      </c>
      <c r="I202" s="189">
        <v>190</v>
      </c>
      <c r="J202" s="184"/>
    </row>
    <row r="203" spans="2:10" s="185" customFormat="1" ht="18" customHeight="1">
      <c r="B203" s="186">
        <v>3111</v>
      </c>
      <c r="C203" s="187">
        <v>5902</v>
      </c>
      <c r="D203" s="188" t="s">
        <v>70</v>
      </c>
      <c r="E203" s="189">
        <v>47</v>
      </c>
      <c r="F203" s="189">
        <v>42.14</v>
      </c>
      <c r="G203" s="189">
        <v>0</v>
      </c>
      <c r="H203" s="189">
        <v>0</v>
      </c>
      <c r="I203" s="189">
        <v>0</v>
      </c>
      <c r="J203" s="184"/>
    </row>
    <row r="204" spans="2:10" s="185" customFormat="1" ht="18" customHeight="1">
      <c r="B204" s="186">
        <v>3111</v>
      </c>
      <c r="C204" s="187">
        <v>6121</v>
      </c>
      <c r="D204" s="188" t="s">
        <v>65</v>
      </c>
      <c r="E204" s="189">
        <v>0</v>
      </c>
      <c r="F204" s="189">
        <v>0</v>
      </c>
      <c r="G204" s="189">
        <v>0</v>
      </c>
      <c r="H204" s="189">
        <v>7.2</v>
      </c>
      <c r="I204" s="189">
        <v>0</v>
      </c>
      <c r="J204" s="184"/>
    </row>
    <row r="205" spans="1:10" s="185" customFormat="1" ht="18" customHeight="1">
      <c r="A205" s="197"/>
      <c r="B205" s="663">
        <v>3111</v>
      </c>
      <c r="C205" s="664" t="s">
        <v>19</v>
      </c>
      <c r="D205" s="665" t="s">
        <v>25</v>
      </c>
      <c r="E205" s="666">
        <f>SUM(E198:E204)</f>
        <v>200.07999999999998</v>
      </c>
      <c r="F205" s="666">
        <f>SUM(F198:F204)</f>
        <v>221.97000000000003</v>
      </c>
      <c r="G205" s="666">
        <f>SUM(G198:G204)</f>
        <v>197.64</v>
      </c>
      <c r="H205" s="666">
        <f>SUM(H198:H204)</f>
        <v>194.03</v>
      </c>
      <c r="I205" s="666">
        <f>SUM(I198:I204)</f>
        <v>190</v>
      </c>
      <c r="J205" s="196"/>
    </row>
    <row r="206" spans="2:10" s="185" customFormat="1" ht="18" customHeight="1">
      <c r="B206" s="186">
        <v>3113</v>
      </c>
      <c r="C206" s="187">
        <v>5139</v>
      </c>
      <c r="D206" s="188" t="s">
        <v>71</v>
      </c>
      <c r="E206" s="189">
        <v>0.11</v>
      </c>
      <c r="F206" s="189">
        <v>7.53</v>
      </c>
      <c r="G206" s="189">
        <v>10.02</v>
      </c>
      <c r="H206" s="189">
        <v>6.03</v>
      </c>
      <c r="I206" s="189">
        <v>0</v>
      </c>
      <c r="J206" s="184"/>
    </row>
    <row r="207" spans="2:10" s="185" customFormat="1" ht="18" customHeight="1">
      <c r="B207" s="186">
        <v>3113</v>
      </c>
      <c r="C207" s="187">
        <v>5151</v>
      </c>
      <c r="D207" s="188" t="s">
        <v>88</v>
      </c>
      <c r="E207" s="189">
        <v>0.08</v>
      </c>
      <c r="F207" s="189">
        <v>0</v>
      </c>
      <c r="G207" s="189">
        <v>0</v>
      </c>
      <c r="H207" s="189">
        <v>0</v>
      </c>
      <c r="I207" s="189">
        <v>0</v>
      </c>
      <c r="J207" s="184"/>
    </row>
    <row r="208" spans="2:10" s="185" customFormat="1" ht="18" customHeight="1">
      <c r="B208" s="186">
        <v>3113</v>
      </c>
      <c r="C208" s="187">
        <v>5153</v>
      </c>
      <c r="D208" s="188" t="s">
        <v>73</v>
      </c>
      <c r="E208" s="189">
        <v>76.38</v>
      </c>
      <c r="F208" s="189">
        <v>110.21</v>
      </c>
      <c r="G208" s="189">
        <v>90.72</v>
      </c>
      <c r="H208" s="189">
        <v>76.31</v>
      </c>
      <c r="I208" s="189">
        <v>0</v>
      </c>
      <c r="J208" s="184"/>
    </row>
    <row r="209" spans="2:10" s="185" customFormat="1" ht="18" customHeight="1">
      <c r="B209" s="186">
        <v>3113</v>
      </c>
      <c r="C209" s="187">
        <v>5154</v>
      </c>
      <c r="D209" s="188" t="s">
        <v>68</v>
      </c>
      <c r="E209" s="189">
        <v>358.47</v>
      </c>
      <c r="F209" s="189">
        <v>349.58</v>
      </c>
      <c r="G209" s="189">
        <v>357.77</v>
      </c>
      <c r="H209" s="189">
        <v>139.64</v>
      </c>
      <c r="I209" s="189">
        <v>0</v>
      </c>
      <c r="J209" s="184"/>
    </row>
    <row r="210" spans="2:10" s="185" customFormat="1" ht="18" customHeight="1">
      <c r="B210" s="186">
        <v>3113</v>
      </c>
      <c r="C210" s="187">
        <v>5169</v>
      </c>
      <c r="D210" s="188" t="s">
        <v>62</v>
      </c>
      <c r="E210" s="189">
        <v>16.11</v>
      </c>
      <c r="F210" s="189">
        <v>29.5</v>
      </c>
      <c r="G210" s="189">
        <v>4.68</v>
      </c>
      <c r="H210" s="189">
        <v>22.2</v>
      </c>
      <c r="I210" s="189">
        <v>0</v>
      </c>
      <c r="J210" s="184"/>
    </row>
    <row r="211" spans="2:10" s="185" customFormat="1" ht="18" customHeight="1">
      <c r="B211" s="186">
        <v>3113</v>
      </c>
      <c r="C211" s="187">
        <v>5171</v>
      </c>
      <c r="D211" s="188" t="s">
        <v>64</v>
      </c>
      <c r="E211" s="189">
        <v>105.55</v>
      </c>
      <c r="F211" s="189">
        <v>2.59</v>
      </c>
      <c r="G211" s="189">
        <v>0</v>
      </c>
      <c r="H211" s="189">
        <v>22.74</v>
      </c>
      <c r="I211" s="189">
        <v>400</v>
      </c>
      <c r="J211" s="184" t="s">
        <v>245</v>
      </c>
    </row>
    <row r="212" spans="2:10" s="185" customFormat="1" ht="18" customHeight="1">
      <c r="B212" s="186">
        <v>3113</v>
      </c>
      <c r="C212" s="187">
        <v>5191</v>
      </c>
      <c r="D212" s="188" t="s">
        <v>122</v>
      </c>
      <c r="E212" s="189">
        <v>30</v>
      </c>
      <c r="F212" s="189">
        <v>85</v>
      </c>
      <c r="G212" s="189">
        <v>56.78</v>
      </c>
      <c r="H212" s="189">
        <v>349.33</v>
      </c>
      <c r="I212" s="189">
        <v>0</v>
      </c>
      <c r="J212" s="184"/>
    </row>
    <row r="213" spans="2:10" s="185" customFormat="1" ht="18" customHeight="1">
      <c r="B213" s="186">
        <v>3113</v>
      </c>
      <c r="C213" s="187">
        <v>5192</v>
      </c>
      <c r="D213" s="188" t="s">
        <v>79</v>
      </c>
      <c r="E213" s="189">
        <v>0</v>
      </c>
      <c r="F213" s="189">
        <v>0</v>
      </c>
      <c r="G213" s="189">
        <v>153</v>
      </c>
      <c r="H213" s="189">
        <v>0</v>
      </c>
      <c r="I213" s="189">
        <v>0</v>
      </c>
      <c r="J213" s="184"/>
    </row>
    <row r="214" spans="2:10" s="185" customFormat="1" ht="18" customHeight="1">
      <c r="B214" s="186">
        <v>3113</v>
      </c>
      <c r="C214" s="187">
        <v>5331</v>
      </c>
      <c r="D214" s="188" t="s">
        <v>69</v>
      </c>
      <c r="E214" s="189">
        <v>361</v>
      </c>
      <c r="F214" s="189">
        <v>1455.54</v>
      </c>
      <c r="G214" s="189">
        <v>858.17</v>
      </c>
      <c r="H214" s="189">
        <v>940</v>
      </c>
      <c r="I214" s="189">
        <v>1160</v>
      </c>
      <c r="J214" s="184" t="s">
        <v>165</v>
      </c>
    </row>
    <row r="215" spans="2:10" s="185" customFormat="1" ht="18" customHeight="1">
      <c r="B215" s="186">
        <v>3113</v>
      </c>
      <c r="C215" s="187">
        <v>5336</v>
      </c>
      <c r="D215" s="188" t="s">
        <v>345</v>
      </c>
      <c r="E215" s="189">
        <v>0</v>
      </c>
      <c r="F215" s="189">
        <v>0</v>
      </c>
      <c r="G215" s="189">
        <v>1243.23</v>
      </c>
      <c r="H215" s="189">
        <v>660.76</v>
      </c>
      <c r="I215" s="189">
        <v>0</v>
      </c>
      <c r="J215" s="184"/>
    </row>
    <row r="216" spans="2:10" s="185" customFormat="1" ht="18" customHeight="1">
      <c r="B216" s="186">
        <v>3113</v>
      </c>
      <c r="C216" s="187">
        <v>5902</v>
      </c>
      <c r="D216" s="188" t="s">
        <v>70</v>
      </c>
      <c r="E216" s="189">
        <v>390</v>
      </c>
      <c r="F216" s="189">
        <v>249</v>
      </c>
      <c r="G216" s="189">
        <v>0</v>
      </c>
      <c r="H216" s="189">
        <v>0</v>
      </c>
      <c r="I216" s="189">
        <v>0</v>
      </c>
      <c r="J216" s="184"/>
    </row>
    <row r="217" spans="2:10" s="185" customFormat="1" ht="18" customHeight="1">
      <c r="B217" s="186">
        <v>3113</v>
      </c>
      <c r="C217" s="187">
        <v>6121</v>
      </c>
      <c r="D217" s="188" t="s">
        <v>65</v>
      </c>
      <c r="E217" s="189">
        <v>300</v>
      </c>
      <c r="F217" s="189">
        <v>371.8</v>
      </c>
      <c r="G217" s="189">
        <v>1003.32</v>
      </c>
      <c r="H217" s="189">
        <v>1421.4</v>
      </c>
      <c r="I217" s="189">
        <v>0</v>
      </c>
      <c r="J217" s="184"/>
    </row>
    <row r="218" spans="2:10" s="185" customFormat="1" ht="18" customHeight="1">
      <c r="B218" s="186">
        <v>3113</v>
      </c>
      <c r="C218" s="187">
        <v>6122</v>
      </c>
      <c r="D218" s="188" t="s">
        <v>325</v>
      </c>
      <c r="E218" s="189">
        <v>0</v>
      </c>
      <c r="F218" s="189">
        <v>200.3</v>
      </c>
      <c r="G218" s="189">
        <v>0</v>
      </c>
      <c r="H218" s="189">
        <v>0</v>
      </c>
      <c r="I218" s="189">
        <v>0</v>
      </c>
      <c r="J218" s="184"/>
    </row>
    <row r="219" spans="2:10" s="185" customFormat="1" ht="18" customHeight="1">
      <c r="B219" s="186">
        <v>3113</v>
      </c>
      <c r="C219" s="187">
        <v>6351</v>
      </c>
      <c r="D219" s="188" t="s">
        <v>217</v>
      </c>
      <c r="E219" s="189">
        <v>0</v>
      </c>
      <c r="F219" s="189">
        <v>192.1</v>
      </c>
      <c r="G219" s="189">
        <v>0</v>
      </c>
      <c r="H219" s="189">
        <v>0</v>
      </c>
      <c r="I219" s="189">
        <v>0</v>
      </c>
      <c r="J219" s="184"/>
    </row>
    <row r="220" spans="1:10" s="185" customFormat="1" ht="18" customHeight="1">
      <c r="A220" s="197"/>
      <c r="B220" s="663">
        <v>3113</v>
      </c>
      <c r="C220" s="664" t="s">
        <v>19</v>
      </c>
      <c r="D220" s="665" t="s">
        <v>27</v>
      </c>
      <c r="E220" s="666">
        <f>SUM(E206:E219)</f>
        <v>1637.7</v>
      </c>
      <c r="F220" s="666">
        <f>SUM(F206:F219)</f>
        <v>3053.15</v>
      </c>
      <c r="G220" s="666">
        <f>SUM(G206:G219)</f>
        <v>3777.69</v>
      </c>
      <c r="H220" s="666">
        <f>SUM(H206:H219)</f>
        <v>3638.4100000000003</v>
      </c>
      <c r="I220" s="666">
        <f>SUM(I206:I219)</f>
        <v>1560</v>
      </c>
      <c r="J220" s="196"/>
    </row>
    <row r="221" spans="1:10" s="185" customFormat="1" ht="18" customHeight="1">
      <c r="A221" s="204"/>
      <c r="B221" s="623">
        <v>311</v>
      </c>
      <c r="C221" s="615" t="s">
        <v>21</v>
      </c>
      <c r="D221" s="616" t="s">
        <v>28</v>
      </c>
      <c r="E221" s="624">
        <f>E205+E220</f>
        <v>1837.78</v>
      </c>
      <c r="F221" s="624">
        <f>F205+F220</f>
        <v>3275.12</v>
      </c>
      <c r="G221" s="624">
        <f>G205+G220</f>
        <v>3975.33</v>
      </c>
      <c r="H221" s="624">
        <f>H205+H220</f>
        <v>3832.4400000000005</v>
      </c>
      <c r="I221" s="624">
        <f>I205+I220</f>
        <v>1750</v>
      </c>
      <c r="J221" s="649"/>
    </row>
    <row r="222" spans="1:10" s="185" customFormat="1" ht="18" customHeight="1">
      <c r="A222" s="204"/>
      <c r="B222" s="186">
        <v>3141</v>
      </c>
      <c r="C222" s="187">
        <v>5139</v>
      </c>
      <c r="D222" s="188" t="s">
        <v>71</v>
      </c>
      <c r="E222" s="189">
        <v>0</v>
      </c>
      <c r="F222" s="189">
        <v>0</v>
      </c>
      <c r="G222" s="189">
        <v>0.11</v>
      </c>
      <c r="H222" s="189">
        <v>0</v>
      </c>
      <c r="I222" s="189">
        <v>0</v>
      </c>
      <c r="J222" s="649"/>
    </row>
    <row r="223" spans="1:10" s="185" customFormat="1" ht="18" customHeight="1">
      <c r="A223" s="250"/>
      <c r="B223" s="245">
        <v>3141</v>
      </c>
      <c r="C223" s="246">
        <v>5154</v>
      </c>
      <c r="D223" s="247" t="s">
        <v>68</v>
      </c>
      <c r="E223" s="205">
        <v>64.63</v>
      </c>
      <c r="F223" s="205">
        <v>0</v>
      </c>
      <c r="G223" s="205">
        <v>7.74</v>
      </c>
      <c r="H223" s="205">
        <v>22.9</v>
      </c>
      <c r="I223" s="205">
        <v>0</v>
      </c>
      <c r="J223" s="236"/>
    </row>
    <row r="224" spans="1:10" s="185" customFormat="1" ht="18" customHeight="1">
      <c r="A224" s="250"/>
      <c r="B224" s="245">
        <v>3141</v>
      </c>
      <c r="C224" s="246">
        <v>5171</v>
      </c>
      <c r="D224" s="247" t="s">
        <v>64</v>
      </c>
      <c r="E224" s="205">
        <v>0</v>
      </c>
      <c r="F224" s="205">
        <v>0</v>
      </c>
      <c r="G224" s="205">
        <v>6.49</v>
      </c>
      <c r="H224" s="205">
        <v>0</v>
      </c>
      <c r="I224" s="205">
        <v>20</v>
      </c>
      <c r="J224" s="236"/>
    </row>
    <row r="225" spans="2:10" s="185" customFormat="1" ht="18" customHeight="1">
      <c r="B225" s="186">
        <v>3141</v>
      </c>
      <c r="C225" s="187">
        <v>5331</v>
      </c>
      <c r="D225" s="188" t="s">
        <v>69</v>
      </c>
      <c r="E225" s="189">
        <v>280</v>
      </c>
      <c r="F225" s="189">
        <v>610</v>
      </c>
      <c r="G225" s="189">
        <v>458.35</v>
      </c>
      <c r="H225" s="189">
        <v>666</v>
      </c>
      <c r="I225" s="189">
        <v>657</v>
      </c>
      <c r="J225" s="236"/>
    </row>
    <row r="226" spans="2:10" s="185" customFormat="1" ht="18" customHeight="1">
      <c r="B226" s="186">
        <v>3141</v>
      </c>
      <c r="C226" s="187">
        <v>5902</v>
      </c>
      <c r="D226" s="188" t="s">
        <v>70</v>
      </c>
      <c r="E226" s="189">
        <v>220</v>
      </c>
      <c r="F226" s="189">
        <v>320</v>
      </c>
      <c r="G226" s="189">
        <v>50</v>
      </c>
      <c r="H226" s="189">
        <v>0</v>
      </c>
      <c r="I226" s="189">
        <v>0</v>
      </c>
      <c r="J226" s="184"/>
    </row>
    <row r="227" spans="2:10" s="185" customFormat="1" ht="18" customHeight="1">
      <c r="B227" s="186">
        <v>3141</v>
      </c>
      <c r="C227" s="187">
        <v>6121</v>
      </c>
      <c r="D227" s="188" t="s">
        <v>65</v>
      </c>
      <c r="E227" s="189">
        <v>0</v>
      </c>
      <c r="F227" s="189">
        <v>0</v>
      </c>
      <c r="G227" s="189">
        <v>0</v>
      </c>
      <c r="H227" s="189">
        <v>0</v>
      </c>
      <c r="I227" s="189">
        <v>0</v>
      </c>
      <c r="J227" s="184"/>
    </row>
    <row r="228" spans="2:10" s="185" customFormat="1" ht="18" customHeight="1">
      <c r="B228" s="186">
        <v>3141</v>
      </c>
      <c r="C228" s="187">
        <v>6351</v>
      </c>
      <c r="D228" s="188" t="s">
        <v>217</v>
      </c>
      <c r="E228" s="189">
        <v>520</v>
      </c>
      <c r="F228" s="189">
        <v>0</v>
      </c>
      <c r="G228" s="189">
        <v>0</v>
      </c>
      <c r="H228" s="189">
        <v>0</v>
      </c>
      <c r="I228" s="189">
        <v>0</v>
      </c>
      <c r="J228" s="184"/>
    </row>
    <row r="229" spans="1:10" s="185" customFormat="1" ht="18" customHeight="1">
      <c r="A229" s="197"/>
      <c r="B229" s="663">
        <v>3141</v>
      </c>
      <c r="C229" s="664" t="s">
        <v>19</v>
      </c>
      <c r="D229" s="665" t="s">
        <v>74</v>
      </c>
      <c r="E229" s="666">
        <f>SUM(E222:E228)</f>
        <v>1084.63</v>
      </c>
      <c r="F229" s="666">
        <f>SUM(F222:F228)</f>
        <v>930</v>
      </c>
      <c r="G229" s="666">
        <f>SUM(G222:G228)</f>
        <v>522.69</v>
      </c>
      <c r="H229" s="666">
        <f>SUM(H222:H228)</f>
        <v>688.9</v>
      </c>
      <c r="I229" s="666">
        <f>SUM(I222:I228)</f>
        <v>677</v>
      </c>
      <c r="J229" s="196"/>
    </row>
    <row r="230" spans="1:10" s="185" customFormat="1" ht="18" customHeight="1">
      <c r="A230" s="204"/>
      <c r="B230" s="623">
        <v>314</v>
      </c>
      <c r="C230" s="615" t="s">
        <v>21</v>
      </c>
      <c r="D230" s="616" t="s">
        <v>30</v>
      </c>
      <c r="E230" s="624">
        <f>E229</f>
        <v>1084.63</v>
      </c>
      <c r="F230" s="624">
        <f>F229</f>
        <v>930</v>
      </c>
      <c r="G230" s="624">
        <f>G229</f>
        <v>522.69</v>
      </c>
      <c r="H230" s="624">
        <f>H229</f>
        <v>688.9</v>
      </c>
      <c r="I230" s="624">
        <f>I229</f>
        <v>677</v>
      </c>
      <c r="J230" s="203"/>
    </row>
    <row r="231" spans="2:10" s="185" customFormat="1" ht="18" customHeight="1">
      <c r="B231" s="186">
        <v>3314</v>
      </c>
      <c r="C231" s="187">
        <v>5021</v>
      </c>
      <c r="D231" s="188" t="s">
        <v>75</v>
      </c>
      <c r="E231" s="189">
        <v>28.75</v>
      </c>
      <c r="F231" s="189">
        <v>28.51</v>
      </c>
      <c r="G231" s="189">
        <v>26.78</v>
      </c>
      <c r="H231" s="189">
        <v>26.4</v>
      </c>
      <c r="I231" s="189">
        <v>27</v>
      </c>
      <c r="J231" s="184"/>
    </row>
    <row r="232" spans="2:10" s="185" customFormat="1" ht="18" customHeight="1">
      <c r="B232" s="186">
        <v>3314</v>
      </c>
      <c r="C232" s="187">
        <v>5031</v>
      </c>
      <c r="D232" s="188" t="s">
        <v>76</v>
      </c>
      <c r="E232" s="189">
        <v>7.47</v>
      </c>
      <c r="F232" s="189">
        <v>7.18</v>
      </c>
      <c r="G232" s="189">
        <v>6.69</v>
      </c>
      <c r="H232" s="189">
        <v>6.65</v>
      </c>
      <c r="I232" s="189">
        <v>7</v>
      </c>
      <c r="J232" s="184"/>
    </row>
    <row r="233" spans="2:10" s="185" customFormat="1" ht="18" customHeight="1">
      <c r="B233" s="186">
        <v>3314</v>
      </c>
      <c r="C233" s="187">
        <v>5032</v>
      </c>
      <c r="D233" s="188" t="s">
        <v>77</v>
      </c>
      <c r="E233" s="189">
        <v>2.59</v>
      </c>
      <c r="F233" s="189">
        <v>2.58</v>
      </c>
      <c r="G233" s="189">
        <v>2.41</v>
      </c>
      <c r="H233" s="189">
        <v>2.4</v>
      </c>
      <c r="I233" s="189">
        <v>3</v>
      </c>
      <c r="J233" s="184"/>
    </row>
    <row r="234" spans="2:10" s="185" customFormat="1" ht="18" customHeight="1">
      <c r="B234" s="186">
        <v>3314</v>
      </c>
      <c r="C234" s="187">
        <v>5136</v>
      </c>
      <c r="D234" s="188" t="s">
        <v>63</v>
      </c>
      <c r="E234" s="189">
        <v>0</v>
      </c>
      <c r="F234" s="189">
        <v>0</v>
      </c>
      <c r="G234" s="189">
        <v>0</v>
      </c>
      <c r="H234" s="189">
        <v>0</v>
      </c>
      <c r="I234" s="189">
        <v>0</v>
      </c>
      <c r="J234" s="184"/>
    </row>
    <row r="235" spans="2:10" s="185" customFormat="1" ht="18" customHeight="1">
      <c r="B235" s="186">
        <v>3314</v>
      </c>
      <c r="C235" s="187">
        <v>5137</v>
      </c>
      <c r="D235" s="188" t="s">
        <v>78</v>
      </c>
      <c r="E235" s="189">
        <v>0</v>
      </c>
      <c r="F235" s="189">
        <v>0</v>
      </c>
      <c r="G235" s="189">
        <v>0</v>
      </c>
      <c r="H235" s="189">
        <v>0</v>
      </c>
      <c r="I235" s="189">
        <v>0</v>
      </c>
      <c r="J235" s="184"/>
    </row>
    <row r="236" spans="2:10" s="185" customFormat="1" ht="18" customHeight="1">
      <c r="B236" s="186">
        <v>3314</v>
      </c>
      <c r="C236" s="187">
        <v>5139</v>
      </c>
      <c r="D236" s="188" t="s">
        <v>71</v>
      </c>
      <c r="E236" s="189">
        <v>0.18</v>
      </c>
      <c r="F236" s="189">
        <v>0</v>
      </c>
      <c r="G236" s="189">
        <v>0</v>
      </c>
      <c r="H236" s="189">
        <v>0</v>
      </c>
      <c r="I236" s="189">
        <v>0</v>
      </c>
      <c r="J236" s="184"/>
    </row>
    <row r="237" spans="2:10" s="185" customFormat="1" ht="18" customHeight="1">
      <c r="B237" s="186">
        <v>3314</v>
      </c>
      <c r="C237" s="187">
        <v>5151</v>
      </c>
      <c r="D237" s="188" t="s">
        <v>88</v>
      </c>
      <c r="E237" s="189">
        <v>0.08</v>
      </c>
      <c r="F237" s="189">
        <v>0.44</v>
      </c>
      <c r="G237" s="189">
        <v>0.11</v>
      </c>
      <c r="H237" s="189">
        <v>0.1</v>
      </c>
      <c r="I237" s="189">
        <v>0</v>
      </c>
      <c r="J237" s="184"/>
    </row>
    <row r="238" spans="2:10" s="185" customFormat="1" ht="18" customHeight="1">
      <c r="B238" s="186">
        <v>3314</v>
      </c>
      <c r="C238" s="187">
        <v>5154</v>
      </c>
      <c r="D238" s="188" t="s">
        <v>68</v>
      </c>
      <c r="E238" s="189">
        <v>25.44</v>
      </c>
      <c r="F238" s="189">
        <v>12.9</v>
      </c>
      <c r="G238" s="189">
        <v>14.2</v>
      </c>
      <c r="H238" s="189">
        <v>15.3</v>
      </c>
      <c r="I238" s="189">
        <v>15</v>
      </c>
      <c r="J238" s="184"/>
    </row>
    <row r="239" spans="2:10" s="185" customFormat="1" ht="18" customHeight="1">
      <c r="B239" s="186">
        <v>3314</v>
      </c>
      <c r="C239" s="187">
        <v>5169</v>
      </c>
      <c r="D239" s="188" t="s">
        <v>62</v>
      </c>
      <c r="E239" s="189">
        <v>0</v>
      </c>
      <c r="F239" s="189">
        <v>0</v>
      </c>
      <c r="G239" s="189">
        <v>0</v>
      </c>
      <c r="H239" s="189">
        <v>0</v>
      </c>
      <c r="I239" s="189">
        <v>0</v>
      </c>
      <c r="J239" s="184"/>
    </row>
    <row r="240" spans="2:10" s="185" customFormat="1" ht="18" customHeight="1">
      <c r="B240" s="186">
        <v>3314</v>
      </c>
      <c r="C240" s="187">
        <v>5192</v>
      </c>
      <c r="D240" s="188" t="s">
        <v>79</v>
      </c>
      <c r="E240" s="189">
        <v>13.06</v>
      </c>
      <c r="F240" s="189">
        <v>13.23</v>
      </c>
      <c r="G240" s="189">
        <v>10.66</v>
      </c>
      <c r="H240" s="189">
        <v>10.53</v>
      </c>
      <c r="I240" s="189">
        <v>10</v>
      </c>
      <c r="J240" s="184"/>
    </row>
    <row r="241" spans="1:10" s="185" customFormat="1" ht="18" customHeight="1">
      <c r="A241" s="197"/>
      <c r="B241" s="663">
        <v>3314</v>
      </c>
      <c r="C241" s="664" t="s">
        <v>19</v>
      </c>
      <c r="D241" s="665" t="s">
        <v>31</v>
      </c>
      <c r="E241" s="666">
        <f>SUM(E231:E240)</f>
        <v>77.57000000000001</v>
      </c>
      <c r="F241" s="666">
        <f>SUM(F231:F240)</f>
        <v>64.83999999999999</v>
      </c>
      <c r="G241" s="666">
        <f>SUM(G231:G240)</f>
        <v>60.849999999999994</v>
      </c>
      <c r="H241" s="666">
        <f>SUM(H231:H240)</f>
        <v>61.379999999999995</v>
      </c>
      <c r="I241" s="666">
        <f>SUM(I231:I240)</f>
        <v>62</v>
      </c>
      <c r="J241" s="196"/>
    </row>
    <row r="242" spans="2:10" s="185" customFormat="1" ht="18" customHeight="1">
      <c r="B242" s="186">
        <v>3315</v>
      </c>
      <c r="C242" s="187">
        <v>5021</v>
      </c>
      <c r="D242" s="188" t="s">
        <v>75</v>
      </c>
      <c r="E242" s="189">
        <v>13.6</v>
      </c>
      <c r="F242" s="189">
        <v>9</v>
      </c>
      <c r="G242" s="189">
        <v>3</v>
      </c>
      <c r="H242" s="189">
        <v>0</v>
      </c>
      <c r="I242" s="189">
        <v>3</v>
      </c>
      <c r="J242" s="184"/>
    </row>
    <row r="243" spans="2:10" s="185" customFormat="1" ht="18" customHeight="1">
      <c r="B243" s="186">
        <v>3315</v>
      </c>
      <c r="C243" s="187">
        <v>5137</v>
      </c>
      <c r="D243" s="188" t="s">
        <v>78</v>
      </c>
      <c r="E243" s="189">
        <v>0</v>
      </c>
      <c r="F243" s="189">
        <v>0</v>
      </c>
      <c r="G243" s="189">
        <v>0</v>
      </c>
      <c r="H243" s="189">
        <v>0</v>
      </c>
      <c r="I243" s="189">
        <v>0</v>
      </c>
      <c r="J243" s="184"/>
    </row>
    <row r="244" spans="2:10" s="185" customFormat="1" ht="18" customHeight="1">
      <c r="B244" s="186">
        <v>3315</v>
      </c>
      <c r="C244" s="187">
        <v>5139</v>
      </c>
      <c r="D244" s="188" t="s">
        <v>71</v>
      </c>
      <c r="E244" s="189">
        <v>4.75</v>
      </c>
      <c r="F244" s="189">
        <v>0</v>
      </c>
      <c r="G244" s="189">
        <v>0</v>
      </c>
      <c r="H244" s="189">
        <v>0</v>
      </c>
      <c r="I244" s="189">
        <v>0</v>
      </c>
      <c r="J244" s="184"/>
    </row>
    <row r="245" spans="2:10" s="185" customFormat="1" ht="18" customHeight="1">
      <c r="B245" s="186">
        <v>3315</v>
      </c>
      <c r="C245" s="187">
        <v>5151</v>
      </c>
      <c r="D245" s="188" t="s">
        <v>88</v>
      </c>
      <c r="E245" s="189">
        <v>0.08</v>
      </c>
      <c r="F245" s="189">
        <v>0.44</v>
      </c>
      <c r="G245" s="189">
        <v>0.11</v>
      </c>
      <c r="H245" s="189">
        <v>0.1</v>
      </c>
      <c r="I245" s="189">
        <v>0.1</v>
      </c>
      <c r="J245" s="184"/>
    </row>
    <row r="246" spans="2:10" s="185" customFormat="1" ht="18" customHeight="1">
      <c r="B246" s="186">
        <v>3315</v>
      </c>
      <c r="C246" s="187">
        <v>5154</v>
      </c>
      <c r="D246" s="188" t="s">
        <v>68</v>
      </c>
      <c r="E246" s="189">
        <v>25.44</v>
      </c>
      <c r="F246" s="189">
        <v>12.9</v>
      </c>
      <c r="G246" s="189">
        <v>14.2</v>
      </c>
      <c r="H246" s="189">
        <v>15.3</v>
      </c>
      <c r="I246" s="189">
        <v>15</v>
      </c>
      <c r="J246" s="184"/>
    </row>
    <row r="247" spans="2:10" s="185" customFormat="1" ht="18" customHeight="1">
      <c r="B247" s="186">
        <v>3315</v>
      </c>
      <c r="C247" s="187">
        <v>5175</v>
      </c>
      <c r="D247" s="188" t="s">
        <v>84</v>
      </c>
      <c r="E247" s="189">
        <v>0.65</v>
      </c>
      <c r="F247" s="189">
        <v>0</v>
      </c>
      <c r="G247" s="189">
        <v>0</v>
      </c>
      <c r="H247" s="189">
        <v>0</v>
      </c>
      <c r="I247" s="189">
        <v>0</v>
      </c>
      <c r="J247" s="184"/>
    </row>
    <row r="248" spans="2:10" s="185" customFormat="1" ht="18" customHeight="1">
      <c r="B248" s="186">
        <v>3315</v>
      </c>
      <c r="C248" s="187">
        <v>5194</v>
      </c>
      <c r="D248" s="188" t="s">
        <v>80</v>
      </c>
      <c r="E248" s="189">
        <v>4.88</v>
      </c>
      <c r="F248" s="189">
        <v>3.42</v>
      </c>
      <c r="G248" s="189">
        <v>2.47</v>
      </c>
      <c r="H248" s="189">
        <v>0</v>
      </c>
      <c r="I248" s="189">
        <v>0</v>
      </c>
      <c r="J248" s="184"/>
    </row>
    <row r="249" spans="1:10" s="185" customFormat="1" ht="18" customHeight="1">
      <c r="A249" s="197"/>
      <c r="B249" s="663">
        <v>3315</v>
      </c>
      <c r="C249" s="664" t="s">
        <v>19</v>
      </c>
      <c r="D249" s="665" t="s">
        <v>32</v>
      </c>
      <c r="E249" s="666">
        <f>SUM(E242:E248)</f>
        <v>49.400000000000006</v>
      </c>
      <c r="F249" s="666">
        <f>SUM(F242:F248)</f>
        <v>25.759999999999998</v>
      </c>
      <c r="G249" s="666">
        <f>SUM(G242:G248)</f>
        <v>19.779999999999998</v>
      </c>
      <c r="H249" s="666">
        <f>SUM(H242:H248)</f>
        <v>15.4</v>
      </c>
      <c r="I249" s="666">
        <f>SUM(I242:I248)</f>
        <v>18.1</v>
      </c>
      <c r="J249" s="196"/>
    </row>
    <row r="250" spans="1:10" s="185" customFormat="1" ht="18" customHeight="1" thickBot="1">
      <c r="A250" s="204"/>
      <c r="B250" s="667">
        <v>331</v>
      </c>
      <c r="C250" s="668" t="s">
        <v>21</v>
      </c>
      <c r="D250" s="669" t="s">
        <v>33</v>
      </c>
      <c r="E250" s="670">
        <f>E241+E249</f>
        <v>126.97000000000001</v>
      </c>
      <c r="F250" s="670">
        <f>F241+F249</f>
        <v>90.6</v>
      </c>
      <c r="G250" s="670">
        <f>G241+G249</f>
        <v>80.63</v>
      </c>
      <c r="H250" s="670">
        <f>H241+H249</f>
        <v>76.78</v>
      </c>
      <c r="I250" s="670">
        <f>I241+I249</f>
        <v>80.1</v>
      </c>
      <c r="J250" s="203"/>
    </row>
    <row r="251" spans="1:10" s="185" customFormat="1" ht="18" customHeight="1">
      <c r="A251" s="671"/>
      <c r="B251" s="642"/>
      <c r="C251" s="642"/>
      <c r="D251" s="642"/>
      <c r="E251" s="643"/>
      <c r="F251" s="643"/>
      <c r="G251" s="643"/>
      <c r="H251" s="643"/>
      <c r="I251" s="643"/>
      <c r="J251" s="672"/>
    </row>
    <row r="252" spans="1:10" s="185" customFormat="1" ht="18" customHeight="1" thickBot="1">
      <c r="A252" s="671"/>
      <c r="B252" s="642"/>
      <c r="C252" s="642"/>
      <c r="D252" s="642"/>
      <c r="E252" s="643"/>
      <c r="F252" s="643"/>
      <c r="G252" s="643"/>
      <c r="H252" s="643"/>
      <c r="I252" s="643"/>
      <c r="J252" s="672"/>
    </row>
    <row r="253" spans="1:10" s="168" customFormat="1" ht="18" customHeight="1">
      <c r="A253" s="325"/>
      <c r="B253" s="915" t="s">
        <v>15</v>
      </c>
      <c r="C253" s="917" t="s">
        <v>16</v>
      </c>
      <c r="D253" s="917" t="s">
        <v>131</v>
      </c>
      <c r="E253" s="913" t="s">
        <v>285</v>
      </c>
      <c r="F253" s="913" t="s">
        <v>316</v>
      </c>
      <c r="G253" s="913" t="s">
        <v>343</v>
      </c>
      <c r="H253" s="913" t="s">
        <v>351</v>
      </c>
      <c r="I253" s="913" t="s">
        <v>352</v>
      </c>
      <c r="J253" s="324"/>
    </row>
    <row r="254" spans="1:10" s="168" customFormat="1" ht="18" customHeight="1" thickBot="1">
      <c r="A254" s="325"/>
      <c r="B254" s="916"/>
      <c r="C254" s="918"/>
      <c r="D254" s="919"/>
      <c r="E254" s="914"/>
      <c r="F254" s="914"/>
      <c r="G254" s="914"/>
      <c r="H254" s="914"/>
      <c r="I254" s="914"/>
      <c r="J254" s="324"/>
    </row>
    <row r="255" spans="1:10" s="185" customFormat="1" ht="18" customHeight="1">
      <c r="A255" s="642"/>
      <c r="B255" s="673"/>
      <c r="C255" s="674"/>
      <c r="D255" s="675"/>
      <c r="E255" s="676"/>
      <c r="F255" s="677"/>
      <c r="G255" s="677"/>
      <c r="H255" s="677"/>
      <c r="I255" s="677"/>
      <c r="J255" s="678"/>
    </row>
    <row r="256" spans="1:10" s="185" customFormat="1" ht="18" customHeight="1">
      <c r="A256" s="237"/>
      <c r="B256" s="245">
        <v>3326</v>
      </c>
      <c r="C256" s="246">
        <v>5021</v>
      </c>
      <c r="D256" s="247" t="s">
        <v>75</v>
      </c>
      <c r="E256" s="205">
        <v>0</v>
      </c>
      <c r="F256" s="679">
        <v>0</v>
      </c>
      <c r="G256" s="679">
        <v>0</v>
      </c>
      <c r="H256" s="679">
        <v>0</v>
      </c>
      <c r="I256" s="679">
        <v>0</v>
      </c>
      <c r="J256" s="236"/>
    </row>
    <row r="257" spans="1:10" s="185" customFormat="1" ht="18" customHeight="1">
      <c r="A257" s="237"/>
      <c r="B257" s="186">
        <v>3326</v>
      </c>
      <c r="C257" s="187">
        <v>5171</v>
      </c>
      <c r="D257" s="188" t="s">
        <v>64</v>
      </c>
      <c r="E257" s="189">
        <v>71.66</v>
      </c>
      <c r="F257" s="189">
        <v>0</v>
      </c>
      <c r="G257" s="189">
        <v>0</v>
      </c>
      <c r="H257" s="189">
        <v>0</v>
      </c>
      <c r="I257" s="189">
        <v>0</v>
      </c>
      <c r="J257" s="236"/>
    </row>
    <row r="258" spans="2:10" s="185" customFormat="1" ht="18" customHeight="1">
      <c r="B258" s="186">
        <v>3326</v>
      </c>
      <c r="C258" s="187">
        <v>5329</v>
      </c>
      <c r="D258" s="188" t="s">
        <v>216</v>
      </c>
      <c r="E258" s="189">
        <v>0</v>
      </c>
      <c r="F258" s="189">
        <v>0</v>
      </c>
      <c r="G258" s="189">
        <v>0</v>
      </c>
      <c r="H258" s="189">
        <v>0</v>
      </c>
      <c r="I258" s="189">
        <v>0</v>
      </c>
      <c r="J258" s="184"/>
    </row>
    <row r="259" spans="1:10" s="185" customFormat="1" ht="18" customHeight="1">
      <c r="A259" s="197"/>
      <c r="B259" s="663">
        <v>3326</v>
      </c>
      <c r="C259" s="664" t="s">
        <v>19</v>
      </c>
      <c r="D259" s="665" t="s">
        <v>215</v>
      </c>
      <c r="E259" s="666">
        <f>SUM(E256:E258)</f>
        <v>71.66</v>
      </c>
      <c r="F259" s="666">
        <f>SUM(F256:F258)</f>
        <v>0</v>
      </c>
      <c r="G259" s="666">
        <f>SUM(G256:G258)</f>
        <v>0</v>
      </c>
      <c r="H259" s="666">
        <f>SUM(H256:H258)</f>
        <v>0</v>
      </c>
      <c r="I259" s="666">
        <f>SUM(I256:I258)</f>
        <v>0</v>
      </c>
      <c r="J259" s="196"/>
    </row>
    <row r="260" spans="1:10" s="185" customFormat="1" ht="18" customHeight="1">
      <c r="A260" s="204"/>
      <c r="B260" s="623">
        <v>332</v>
      </c>
      <c r="C260" s="615" t="s">
        <v>21</v>
      </c>
      <c r="D260" s="616" t="s">
        <v>155</v>
      </c>
      <c r="E260" s="624">
        <f>E259</f>
        <v>71.66</v>
      </c>
      <c r="F260" s="624">
        <f>F259</f>
        <v>0</v>
      </c>
      <c r="G260" s="624">
        <f>G259</f>
        <v>0</v>
      </c>
      <c r="H260" s="624">
        <f>H259</f>
        <v>0</v>
      </c>
      <c r="I260" s="624">
        <f>I259</f>
        <v>0</v>
      </c>
      <c r="J260" s="203"/>
    </row>
    <row r="261" spans="2:10" s="185" customFormat="1" ht="18" customHeight="1">
      <c r="B261" s="186">
        <v>3349</v>
      </c>
      <c r="C261" s="187">
        <v>5021</v>
      </c>
      <c r="D261" s="188" t="s">
        <v>75</v>
      </c>
      <c r="E261" s="189">
        <v>18.9</v>
      </c>
      <c r="F261" s="182">
        <v>0</v>
      </c>
      <c r="G261" s="182">
        <v>0</v>
      </c>
      <c r="H261" s="182">
        <v>6.59</v>
      </c>
      <c r="I261" s="182">
        <v>6</v>
      </c>
      <c r="J261" s="184"/>
    </row>
    <row r="262" spans="2:10" s="185" customFormat="1" ht="18" customHeight="1">
      <c r="B262" s="186">
        <v>3349</v>
      </c>
      <c r="C262" s="187">
        <v>5136</v>
      </c>
      <c r="D262" s="188" t="s">
        <v>63</v>
      </c>
      <c r="E262" s="189">
        <v>9.99</v>
      </c>
      <c r="F262" s="189">
        <v>10</v>
      </c>
      <c r="G262" s="189">
        <v>10</v>
      </c>
      <c r="H262" s="189">
        <v>0</v>
      </c>
      <c r="I262" s="189">
        <v>1</v>
      </c>
      <c r="J262" s="184"/>
    </row>
    <row r="263" spans="2:10" s="185" customFormat="1" ht="18" customHeight="1">
      <c r="B263" s="186">
        <v>3349</v>
      </c>
      <c r="C263" s="187">
        <v>5139</v>
      </c>
      <c r="D263" s="188" t="s">
        <v>71</v>
      </c>
      <c r="E263" s="189">
        <v>0</v>
      </c>
      <c r="F263" s="189">
        <v>0</v>
      </c>
      <c r="G263" s="189">
        <v>0</v>
      </c>
      <c r="H263" s="189">
        <v>0.59</v>
      </c>
      <c r="I263" s="189">
        <v>0</v>
      </c>
      <c r="J263" s="184"/>
    </row>
    <row r="264" spans="2:10" s="185" customFormat="1" ht="18" customHeight="1">
      <c r="B264" s="186">
        <v>3349</v>
      </c>
      <c r="C264" s="187">
        <v>5161</v>
      </c>
      <c r="D264" s="188" t="s">
        <v>101</v>
      </c>
      <c r="E264" s="189">
        <v>2.86</v>
      </c>
      <c r="F264" s="189">
        <v>2.79</v>
      </c>
      <c r="G264" s="189">
        <v>1.44</v>
      </c>
      <c r="H264" s="189">
        <v>2.35</v>
      </c>
      <c r="I264" s="189">
        <v>1</v>
      </c>
      <c r="J264" s="184"/>
    </row>
    <row r="265" spans="2:10" s="185" customFormat="1" ht="18" customHeight="1">
      <c r="B265" s="186">
        <v>3349</v>
      </c>
      <c r="C265" s="187">
        <v>5167</v>
      </c>
      <c r="D265" s="188" t="s">
        <v>102</v>
      </c>
      <c r="E265" s="189"/>
      <c r="F265" s="189">
        <v>0</v>
      </c>
      <c r="G265" s="189">
        <v>0</v>
      </c>
      <c r="H265" s="189">
        <v>1.7</v>
      </c>
      <c r="I265" s="189">
        <v>0</v>
      </c>
      <c r="J265" s="184"/>
    </row>
    <row r="266" spans="2:10" s="185" customFormat="1" ht="18" customHeight="1">
      <c r="B266" s="186">
        <v>3349</v>
      </c>
      <c r="C266" s="187">
        <v>5169</v>
      </c>
      <c r="D266" s="188" t="s">
        <v>62</v>
      </c>
      <c r="E266" s="189">
        <v>50.91</v>
      </c>
      <c r="F266" s="189">
        <v>25.53</v>
      </c>
      <c r="G266" s="189">
        <v>0</v>
      </c>
      <c r="H266" s="189">
        <v>55.96</v>
      </c>
      <c r="I266" s="189">
        <v>85</v>
      </c>
      <c r="J266" s="184"/>
    </row>
    <row r="267" spans="2:10" s="185" customFormat="1" ht="18" customHeight="1">
      <c r="B267" s="186">
        <v>3349</v>
      </c>
      <c r="C267" s="187">
        <v>5171</v>
      </c>
      <c r="D267" s="188" t="s">
        <v>64</v>
      </c>
      <c r="E267" s="189">
        <v>0</v>
      </c>
      <c r="F267" s="189">
        <v>0</v>
      </c>
      <c r="G267" s="189">
        <v>0</v>
      </c>
      <c r="H267" s="189">
        <v>0</v>
      </c>
      <c r="I267" s="189">
        <v>0</v>
      </c>
      <c r="J267" s="184"/>
    </row>
    <row r="268" spans="1:10" s="185" customFormat="1" ht="18" customHeight="1">
      <c r="A268" s="197"/>
      <c r="B268" s="663">
        <v>3349</v>
      </c>
      <c r="C268" s="664" t="s">
        <v>19</v>
      </c>
      <c r="D268" s="665" t="s">
        <v>34</v>
      </c>
      <c r="E268" s="666">
        <f>SUM(E261:E267)</f>
        <v>82.66</v>
      </c>
      <c r="F268" s="666">
        <f>SUM(F261:F267)</f>
        <v>38.32</v>
      </c>
      <c r="G268" s="666">
        <f>SUM(G261:G267)</f>
        <v>11.44</v>
      </c>
      <c r="H268" s="666">
        <f>SUM(H261:H267)</f>
        <v>67.19</v>
      </c>
      <c r="I268" s="666">
        <f>SUM(I261:I267)</f>
        <v>93</v>
      </c>
      <c r="J268" s="196"/>
    </row>
    <row r="269" spans="1:10" s="185" customFormat="1" ht="18" customHeight="1">
      <c r="A269" s="204"/>
      <c r="B269" s="630">
        <v>334</v>
      </c>
      <c r="C269" s="631" t="s">
        <v>21</v>
      </c>
      <c r="D269" s="632" t="s">
        <v>35</v>
      </c>
      <c r="E269" s="633">
        <f>E268</f>
        <v>82.66</v>
      </c>
      <c r="F269" s="633">
        <f>F268</f>
        <v>38.32</v>
      </c>
      <c r="G269" s="633">
        <f>G268</f>
        <v>11.44</v>
      </c>
      <c r="H269" s="633">
        <f>H268</f>
        <v>67.19</v>
      </c>
      <c r="I269" s="633">
        <f>I268</f>
        <v>93</v>
      </c>
      <c r="J269" s="203"/>
    </row>
    <row r="270" spans="2:10" s="185" customFormat="1" ht="18" customHeight="1">
      <c r="B270" s="186">
        <v>3399</v>
      </c>
      <c r="C270" s="187">
        <v>5021</v>
      </c>
      <c r="D270" s="304" t="s">
        <v>75</v>
      </c>
      <c r="E270" s="189">
        <v>41.59</v>
      </c>
      <c r="F270" s="189">
        <v>32.66</v>
      </c>
      <c r="G270" s="189">
        <v>25.22</v>
      </c>
      <c r="H270" s="189">
        <v>3.57</v>
      </c>
      <c r="I270" s="189">
        <v>20</v>
      </c>
      <c r="J270" s="184"/>
    </row>
    <row r="271" spans="2:10" s="185" customFormat="1" ht="18" customHeight="1">
      <c r="B271" s="186">
        <v>3399</v>
      </c>
      <c r="C271" s="187">
        <v>5032</v>
      </c>
      <c r="D271" s="188" t="s">
        <v>77</v>
      </c>
      <c r="E271" s="189">
        <v>1.01</v>
      </c>
      <c r="F271" s="189">
        <v>1.64</v>
      </c>
      <c r="G271" s="189">
        <v>1.04</v>
      </c>
      <c r="H271" s="189">
        <v>0</v>
      </c>
      <c r="I271" s="189">
        <v>1</v>
      </c>
      <c r="J271" s="184"/>
    </row>
    <row r="272" spans="2:10" s="185" customFormat="1" ht="18" customHeight="1">
      <c r="B272" s="186">
        <v>3399</v>
      </c>
      <c r="C272" s="187">
        <v>5136</v>
      </c>
      <c r="D272" s="188" t="s">
        <v>63</v>
      </c>
      <c r="E272" s="189">
        <v>0</v>
      </c>
      <c r="F272" s="189">
        <v>0.1</v>
      </c>
      <c r="G272" s="189">
        <v>0</v>
      </c>
      <c r="H272" s="189">
        <v>0</v>
      </c>
      <c r="I272" s="189">
        <v>0</v>
      </c>
      <c r="J272" s="184"/>
    </row>
    <row r="273" spans="2:10" s="185" customFormat="1" ht="18" customHeight="1">
      <c r="B273" s="186">
        <v>3399</v>
      </c>
      <c r="C273" s="187">
        <v>5138</v>
      </c>
      <c r="D273" s="188" t="s">
        <v>81</v>
      </c>
      <c r="E273" s="189">
        <v>1.62</v>
      </c>
      <c r="F273" s="189">
        <v>0</v>
      </c>
      <c r="G273" s="189">
        <v>0</v>
      </c>
      <c r="H273" s="189">
        <v>0</v>
      </c>
      <c r="I273" s="189">
        <v>0</v>
      </c>
      <c r="J273" s="184"/>
    </row>
    <row r="274" spans="2:10" s="185" customFormat="1" ht="18" customHeight="1">
      <c r="B274" s="186">
        <v>3399</v>
      </c>
      <c r="C274" s="187">
        <v>5139</v>
      </c>
      <c r="D274" s="188" t="s">
        <v>71</v>
      </c>
      <c r="E274" s="189">
        <v>40.65</v>
      </c>
      <c r="F274" s="189">
        <v>4.64</v>
      </c>
      <c r="G274" s="189">
        <v>6.85</v>
      </c>
      <c r="H274" s="189">
        <v>0.99</v>
      </c>
      <c r="I274" s="189">
        <v>6</v>
      </c>
      <c r="J274" s="184"/>
    </row>
    <row r="275" spans="2:10" s="185" customFormat="1" ht="18" customHeight="1">
      <c r="B275" s="186">
        <v>3399</v>
      </c>
      <c r="C275" s="187">
        <v>5156</v>
      </c>
      <c r="D275" s="188" t="s">
        <v>82</v>
      </c>
      <c r="E275" s="189">
        <v>0</v>
      </c>
      <c r="F275" s="189">
        <v>0.95</v>
      </c>
      <c r="G275" s="189">
        <v>0</v>
      </c>
      <c r="H275" s="189">
        <v>0</v>
      </c>
      <c r="I275" s="189">
        <v>0</v>
      </c>
      <c r="J275" s="184"/>
    </row>
    <row r="276" spans="2:10" s="185" customFormat="1" ht="18" customHeight="1">
      <c r="B276" s="186">
        <v>3399</v>
      </c>
      <c r="C276" s="187">
        <v>5161</v>
      </c>
      <c r="D276" s="188" t="s">
        <v>101</v>
      </c>
      <c r="E276" s="189">
        <v>0.12</v>
      </c>
      <c r="F276" s="189">
        <v>0</v>
      </c>
      <c r="G276" s="189">
        <v>0</v>
      </c>
      <c r="H276" s="189">
        <v>0</v>
      </c>
      <c r="I276" s="189">
        <v>0</v>
      </c>
      <c r="J276" s="184"/>
    </row>
    <row r="277" spans="2:10" s="185" customFormat="1" ht="18" customHeight="1">
      <c r="B277" s="186">
        <v>3399</v>
      </c>
      <c r="C277" s="187">
        <v>5169</v>
      </c>
      <c r="D277" s="188" t="s">
        <v>62</v>
      </c>
      <c r="E277" s="189">
        <v>213.39</v>
      </c>
      <c r="F277" s="189">
        <v>82.62</v>
      </c>
      <c r="G277" s="189">
        <v>72</v>
      </c>
      <c r="H277" s="189">
        <v>60.46</v>
      </c>
      <c r="I277" s="189">
        <v>80</v>
      </c>
      <c r="J277" s="184"/>
    </row>
    <row r="278" spans="2:10" s="185" customFormat="1" ht="18" customHeight="1">
      <c r="B278" s="186">
        <v>3399</v>
      </c>
      <c r="C278" s="187">
        <v>5171</v>
      </c>
      <c r="D278" s="188" t="s">
        <v>64</v>
      </c>
      <c r="E278" s="189">
        <v>2.15</v>
      </c>
      <c r="F278" s="189">
        <v>0</v>
      </c>
      <c r="G278" s="189">
        <v>10.91</v>
      </c>
      <c r="H278" s="189">
        <v>0</v>
      </c>
      <c r="I278" s="189">
        <v>1</v>
      </c>
      <c r="J278" s="184"/>
    </row>
    <row r="279" spans="2:10" s="185" customFormat="1" ht="18" customHeight="1">
      <c r="B279" s="186">
        <v>3399</v>
      </c>
      <c r="C279" s="187">
        <v>5173</v>
      </c>
      <c r="D279" s="188" t="s">
        <v>83</v>
      </c>
      <c r="E279" s="189">
        <v>0</v>
      </c>
      <c r="F279" s="189">
        <v>0</v>
      </c>
      <c r="G279" s="189">
        <v>0</v>
      </c>
      <c r="H279" s="189">
        <v>0</v>
      </c>
      <c r="I279" s="189">
        <v>0</v>
      </c>
      <c r="J279" s="184"/>
    </row>
    <row r="280" spans="2:10" s="185" customFormat="1" ht="18" customHeight="1">
      <c r="B280" s="186">
        <v>3399</v>
      </c>
      <c r="C280" s="187">
        <v>5175</v>
      </c>
      <c r="D280" s="188" t="s">
        <v>84</v>
      </c>
      <c r="E280" s="189">
        <v>40.12</v>
      </c>
      <c r="F280" s="189">
        <v>19.8</v>
      </c>
      <c r="G280" s="189">
        <v>12.31</v>
      </c>
      <c r="H280" s="189">
        <v>17.16</v>
      </c>
      <c r="I280" s="189">
        <v>15</v>
      </c>
      <c r="J280" s="184"/>
    </row>
    <row r="281" spans="2:10" s="185" customFormat="1" ht="18" customHeight="1">
      <c r="B281" s="186">
        <v>3399</v>
      </c>
      <c r="C281" s="187">
        <v>5194</v>
      </c>
      <c r="D281" s="188" t="s">
        <v>80</v>
      </c>
      <c r="E281" s="189">
        <v>30.1</v>
      </c>
      <c r="F281" s="189">
        <v>15.59</v>
      </c>
      <c r="G281" s="189">
        <v>27.15</v>
      </c>
      <c r="H281" s="189">
        <v>10.54</v>
      </c>
      <c r="I281" s="189">
        <v>20</v>
      </c>
      <c r="J281" s="184"/>
    </row>
    <row r="282" spans="2:10" s="185" customFormat="1" ht="18" customHeight="1">
      <c r="B282" s="186">
        <v>3399</v>
      </c>
      <c r="C282" s="187">
        <v>5222</v>
      </c>
      <c r="D282" s="188" t="s">
        <v>146</v>
      </c>
      <c r="E282" s="189">
        <v>55</v>
      </c>
      <c r="F282" s="189">
        <v>55</v>
      </c>
      <c r="G282" s="189">
        <v>60</v>
      </c>
      <c r="H282" s="189">
        <v>63.5</v>
      </c>
      <c r="I282" s="189">
        <v>65</v>
      </c>
      <c r="J282" s="184"/>
    </row>
    <row r="283" spans="1:10" s="185" customFormat="1" ht="18" customHeight="1">
      <c r="A283" s="197"/>
      <c r="B283" s="663">
        <v>3399</v>
      </c>
      <c r="C283" s="664" t="s">
        <v>19</v>
      </c>
      <c r="D283" s="665" t="s">
        <v>37</v>
      </c>
      <c r="E283" s="666">
        <f>SUM(E270:E282)</f>
        <v>425.75</v>
      </c>
      <c r="F283" s="666">
        <f>SUM(F270:F282)</f>
        <v>213.00000000000003</v>
      </c>
      <c r="G283" s="666">
        <f>SUM(G270:G282)</f>
        <v>215.48</v>
      </c>
      <c r="H283" s="666">
        <f>SUM(H270:H282)</f>
        <v>156.22</v>
      </c>
      <c r="I283" s="666">
        <f>SUM(I270:I282)</f>
        <v>208</v>
      </c>
      <c r="J283" s="196"/>
    </row>
    <row r="284" spans="1:10" s="185" customFormat="1" ht="18" customHeight="1">
      <c r="A284" s="204"/>
      <c r="B284" s="623">
        <v>339</v>
      </c>
      <c r="C284" s="615" t="s">
        <v>21</v>
      </c>
      <c r="D284" s="616" t="s">
        <v>214</v>
      </c>
      <c r="E284" s="624">
        <f>E283</f>
        <v>425.75</v>
      </c>
      <c r="F284" s="624">
        <f>F283</f>
        <v>213.00000000000003</v>
      </c>
      <c r="G284" s="624">
        <f>G283</f>
        <v>215.48</v>
      </c>
      <c r="H284" s="624">
        <f>H283</f>
        <v>156.22</v>
      </c>
      <c r="I284" s="624">
        <f>I283</f>
        <v>208</v>
      </c>
      <c r="J284" s="203"/>
    </row>
    <row r="285" spans="1:10" s="185" customFormat="1" ht="18" customHeight="1">
      <c r="A285" s="204"/>
      <c r="B285" s="186">
        <v>3419</v>
      </c>
      <c r="C285" s="187">
        <v>5139</v>
      </c>
      <c r="D285" s="188" t="s">
        <v>71</v>
      </c>
      <c r="E285" s="189">
        <v>7.3</v>
      </c>
      <c r="F285" s="189">
        <v>0</v>
      </c>
      <c r="G285" s="189">
        <v>0</v>
      </c>
      <c r="H285" s="189">
        <v>0</v>
      </c>
      <c r="I285" s="189">
        <v>0</v>
      </c>
      <c r="J285" s="203"/>
    </row>
    <row r="286" spans="2:10" s="185" customFormat="1" ht="18" customHeight="1">
      <c r="B286" s="186">
        <v>3419</v>
      </c>
      <c r="C286" s="187">
        <v>5171</v>
      </c>
      <c r="D286" s="188" t="s">
        <v>64</v>
      </c>
      <c r="E286" s="189">
        <v>0</v>
      </c>
      <c r="F286" s="189">
        <v>0</v>
      </c>
      <c r="G286" s="189">
        <v>0</v>
      </c>
      <c r="H286" s="189">
        <v>0</v>
      </c>
      <c r="I286" s="189">
        <v>0</v>
      </c>
      <c r="J286" s="184"/>
    </row>
    <row r="287" spans="2:10" s="185" customFormat="1" ht="18" customHeight="1">
      <c r="B287" s="186">
        <v>3419</v>
      </c>
      <c r="C287" s="187">
        <v>5175</v>
      </c>
      <c r="D287" s="188" t="s">
        <v>84</v>
      </c>
      <c r="E287" s="189">
        <v>0.16</v>
      </c>
      <c r="F287" s="189">
        <v>0</v>
      </c>
      <c r="G287" s="189">
        <v>0</v>
      </c>
      <c r="H287" s="189">
        <v>0</v>
      </c>
      <c r="I287" s="189">
        <v>0</v>
      </c>
      <c r="J287" s="184"/>
    </row>
    <row r="288" spans="2:10" s="185" customFormat="1" ht="18" customHeight="1">
      <c r="B288" s="186">
        <v>3419</v>
      </c>
      <c r="C288" s="187">
        <v>5194</v>
      </c>
      <c r="D288" s="188" t="s">
        <v>80</v>
      </c>
      <c r="E288" s="189">
        <v>1.22</v>
      </c>
      <c r="F288" s="189">
        <v>0</v>
      </c>
      <c r="G288" s="189">
        <v>0.81</v>
      </c>
      <c r="H288" s="189">
        <v>0.5</v>
      </c>
      <c r="I288" s="189">
        <v>1</v>
      </c>
      <c r="J288" s="184"/>
    </row>
    <row r="289" spans="2:10" s="185" customFormat="1" ht="18" customHeight="1">
      <c r="B289" s="186">
        <v>3419</v>
      </c>
      <c r="C289" s="187">
        <v>5222</v>
      </c>
      <c r="D289" s="188" t="s">
        <v>146</v>
      </c>
      <c r="E289" s="189">
        <v>0</v>
      </c>
      <c r="F289" s="189">
        <v>0</v>
      </c>
      <c r="G289" s="189">
        <v>20</v>
      </c>
      <c r="H289" s="189">
        <v>20</v>
      </c>
      <c r="I289" s="189">
        <v>25</v>
      </c>
      <c r="J289" s="184"/>
    </row>
    <row r="290" spans="1:10" s="185" customFormat="1" ht="18" customHeight="1">
      <c r="A290" s="197"/>
      <c r="B290" s="663">
        <v>3419</v>
      </c>
      <c r="C290" s="664" t="s">
        <v>19</v>
      </c>
      <c r="D290" s="665" t="s">
        <v>85</v>
      </c>
      <c r="E290" s="666">
        <f>SUM(E285:E289)</f>
        <v>8.68</v>
      </c>
      <c r="F290" s="666">
        <f>SUM(F285:F289)</f>
        <v>0</v>
      </c>
      <c r="G290" s="666">
        <f>SUM(G285:G289)</f>
        <v>20.81</v>
      </c>
      <c r="H290" s="666">
        <f>SUM(H285:H289)</f>
        <v>20.5</v>
      </c>
      <c r="I290" s="666">
        <f>SUM(I285:I289)</f>
        <v>26</v>
      </c>
      <c r="J290" s="196"/>
    </row>
    <row r="291" spans="1:10" s="185" customFormat="1" ht="18" customHeight="1">
      <c r="A291" s="204"/>
      <c r="B291" s="623">
        <v>341</v>
      </c>
      <c r="C291" s="615" t="s">
        <v>21</v>
      </c>
      <c r="D291" s="616" t="s">
        <v>86</v>
      </c>
      <c r="E291" s="624">
        <f>E290</f>
        <v>8.68</v>
      </c>
      <c r="F291" s="624">
        <f>F290</f>
        <v>0</v>
      </c>
      <c r="G291" s="624">
        <f>G290</f>
        <v>20.81</v>
      </c>
      <c r="H291" s="624">
        <f>H290</f>
        <v>20.5</v>
      </c>
      <c r="I291" s="624">
        <f>I290</f>
        <v>26</v>
      </c>
      <c r="J291" s="203"/>
    </row>
    <row r="292" spans="1:10" s="185" customFormat="1" ht="18" customHeight="1">
      <c r="A292" s="204"/>
      <c r="B292" s="231">
        <v>3429</v>
      </c>
      <c r="C292" s="232">
        <v>5133</v>
      </c>
      <c r="D292" s="188" t="s">
        <v>253</v>
      </c>
      <c r="E292" s="234">
        <v>0</v>
      </c>
      <c r="F292" s="234">
        <v>0</v>
      </c>
      <c r="G292" s="234">
        <v>0.19</v>
      </c>
      <c r="H292" s="234">
        <v>0</v>
      </c>
      <c r="I292" s="234">
        <v>0</v>
      </c>
      <c r="J292" s="203"/>
    </row>
    <row r="293" spans="1:10" s="185" customFormat="1" ht="18" customHeight="1">
      <c r="A293" s="204"/>
      <c r="B293" s="231">
        <v>3429</v>
      </c>
      <c r="C293" s="232">
        <v>5161</v>
      </c>
      <c r="D293" s="188" t="s">
        <v>101</v>
      </c>
      <c r="E293" s="234">
        <v>0.02</v>
      </c>
      <c r="F293" s="234">
        <v>0</v>
      </c>
      <c r="G293" s="234">
        <v>0</v>
      </c>
      <c r="H293" s="234">
        <v>0</v>
      </c>
      <c r="I293" s="234">
        <v>0</v>
      </c>
      <c r="J293" s="203"/>
    </row>
    <row r="294" spans="1:10" s="185" customFormat="1" ht="18" customHeight="1">
      <c r="A294" s="237"/>
      <c r="B294" s="231">
        <v>3429</v>
      </c>
      <c r="C294" s="232">
        <v>5169</v>
      </c>
      <c r="D294" s="233" t="s">
        <v>62</v>
      </c>
      <c r="E294" s="234">
        <v>17.48</v>
      </c>
      <c r="F294" s="234">
        <v>10.18</v>
      </c>
      <c r="G294" s="234">
        <v>11.66</v>
      </c>
      <c r="H294" s="234">
        <v>0</v>
      </c>
      <c r="I294" s="234">
        <v>10</v>
      </c>
      <c r="J294" s="236"/>
    </row>
    <row r="295" spans="1:10" s="185" customFormat="1" ht="18" customHeight="1">
      <c r="A295" s="237"/>
      <c r="B295" s="231">
        <v>3429</v>
      </c>
      <c r="C295" s="232">
        <v>5175</v>
      </c>
      <c r="D295" s="233" t="s">
        <v>84</v>
      </c>
      <c r="E295" s="234">
        <v>0</v>
      </c>
      <c r="F295" s="234">
        <v>0</v>
      </c>
      <c r="G295" s="234">
        <v>0.97</v>
      </c>
      <c r="H295" s="234">
        <v>0</v>
      </c>
      <c r="I295" s="234">
        <v>1</v>
      </c>
      <c r="J295" s="236"/>
    </row>
    <row r="296" spans="1:10" s="185" customFormat="1" ht="18" customHeight="1">
      <c r="A296" s="239"/>
      <c r="B296" s="663">
        <v>3429</v>
      </c>
      <c r="C296" s="664" t="s">
        <v>19</v>
      </c>
      <c r="D296" s="665" t="s">
        <v>219</v>
      </c>
      <c r="E296" s="666">
        <f>SUM(E292:E295)</f>
        <v>17.5</v>
      </c>
      <c r="F296" s="666">
        <f>SUM(F292:F295)</f>
        <v>10.18</v>
      </c>
      <c r="G296" s="666">
        <f>SUM(G292:G295)</f>
        <v>12.82</v>
      </c>
      <c r="H296" s="666">
        <f>SUM(H292:H295)</f>
        <v>0</v>
      </c>
      <c r="I296" s="666">
        <f>SUM(I292:I295)</f>
        <v>11</v>
      </c>
      <c r="J296" s="238"/>
    </row>
    <row r="297" spans="1:10" s="185" customFormat="1" ht="18" customHeight="1">
      <c r="A297" s="204"/>
      <c r="B297" s="623">
        <v>342</v>
      </c>
      <c r="C297" s="615" t="s">
        <v>21</v>
      </c>
      <c r="D297" s="616" t="s">
        <v>201</v>
      </c>
      <c r="E297" s="624">
        <f>E296</f>
        <v>17.5</v>
      </c>
      <c r="F297" s="624">
        <f>F296</f>
        <v>10.18</v>
      </c>
      <c r="G297" s="624">
        <f>G296</f>
        <v>12.82</v>
      </c>
      <c r="H297" s="624">
        <f>H296</f>
        <v>0</v>
      </c>
      <c r="I297" s="624">
        <f>I296</f>
        <v>11</v>
      </c>
      <c r="J297" s="203"/>
    </row>
    <row r="298" spans="2:10" s="185" customFormat="1" ht="18" customHeight="1">
      <c r="B298" s="186">
        <v>3612</v>
      </c>
      <c r="C298" s="187">
        <v>5139</v>
      </c>
      <c r="D298" s="188" t="s">
        <v>71</v>
      </c>
      <c r="E298" s="189">
        <v>1.68</v>
      </c>
      <c r="F298" s="189">
        <v>2.03</v>
      </c>
      <c r="G298" s="189">
        <v>4.86</v>
      </c>
      <c r="H298" s="189">
        <v>0</v>
      </c>
      <c r="I298" s="189">
        <v>5</v>
      </c>
      <c r="J298" s="184"/>
    </row>
    <row r="299" spans="2:10" s="185" customFormat="1" ht="18" customHeight="1">
      <c r="B299" s="186">
        <v>3612</v>
      </c>
      <c r="C299" s="187">
        <v>5154</v>
      </c>
      <c r="D299" s="188" t="s">
        <v>68</v>
      </c>
      <c r="E299" s="189">
        <v>12.95</v>
      </c>
      <c r="F299" s="189">
        <v>5.26</v>
      </c>
      <c r="G299" s="189">
        <v>7.77</v>
      </c>
      <c r="H299" s="189">
        <v>58.7</v>
      </c>
      <c r="I299" s="189">
        <v>9</v>
      </c>
      <c r="J299" s="184"/>
    </row>
    <row r="300" spans="2:10" s="185" customFormat="1" ht="18" customHeight="1">
      <c r="B300" s="186">
        <v>3612</v>
      </c>
      <c r="C300" s="187">
        <v>5166</v>
      </c>
      <c r="D300" s="188" t="s">
        <v>87</v>
      </c>
      <c r="E300" s="189">
        <v>0</v>
      </c>
      <c r="F300" s="189">
        <v>5</v>
      </c>
      <c r="G300" s="189">
        <v>5</v>
      </c>
      <c r="H300" s="189">
        <v>0</v>
      </c>
      <c r="I300" s="189">
        <v>0</v>
      </c>
      <c r="J300" s="184"/>
    </row>
    <row r="301" spans="2:10" s="185" customFormat="1" ht="18" customHeight="1">
      <c r="B301" s="186">
        <v>3612</v>
      </c>
      <c r="C301" s="187">
        <v>5169</v>
      </c>
      <c r="D301" s="188" t="s">
        <v>62</v>
      </c>
      <c r="E301" s="189">
        <v>2.02</v>
      </c>
      <c r="F301" s="189">
        <v>36.74</v>
      </c>
      <c r="G301" s="189">
        <v>24.65</v>
      </c>
      <c r="H301" s="189">
        <v>33.11</v>
      </c>
      <c r="I301" s="189">
        <v>30</v>
      </c>
      <c r="J301" s="184"/>
    </row>
    <row r="302" spans="2:10" s="185" customFormat="1" ht="18" customHeight="1">
      <c r="B302" s="186">
        <v>3612</v>
      </c>
      <c r="C302" s="187">
        <v>5171</v>
      </c>
      <c r="D302" s="188" t="s">
        <v>64</v>
      </c>
      <c r="E302" s="189">
        <v>15.64</v>
      </c>
      <c r="F302" s="189">
        <v>36.76</v>
      </c>
      <c r="G302" s="189">
        <v>14.97</v>
      </c>
      <c r="H302" s="189">
        <v>286.56</v>
      </c>
      <c r="I302" s="189">
        <v>20</v>
      </c>
      <c r="J302" s="184"/>
    </row>
    <row r="303" spans="2:10" s="185" customFormat="1" ht="18" customHeight="1">
      <c r="B303" s="186">
        <v>3612</v>
      </c>
      <c r="C303" s="187">
        <v>6121</v>
      </c>
      <c r="D303" s="188" t="s">
        <v>65</v>
      </c>
      <c r="E303" s="189">
        <v>0</v>
      </c>
      <c r="F303" s="189">
        <v>0</v>
      </c>
      <c r="G303" s="189">
        <v>0</v>
      </c>
      <c r="H303" s="189">
        <v>54.28</v>
      </c>
      <c r="I303" s="189">
        <v>0</v>
      </c>
      <c r="J303" s="184"/>
    </row>
    <row r="304" spans="1:10" s="185" customFormat="1" ht="18" customHeight="1">
      <c r="A304" s="197"/>
      <c r="B304" s="663">
        <v>3612</v>
      </c>
      <c r="C304" s="664" t="s">
        <v>19</v>
      </c>
      <c r="D304" s="665" t="s">
        <v>38</v>
      </c>
      <c r="E304" s="666">
        <f>SUM(E298:E303)</f>
        <v>32.29</v>
      </c>
      <c r="F304" s="666">
        <f>SUM(F298:F303)</f>
        <v>85.78999999999999</v>
      </c>
      <c r="G304" s="666">
        <f>SUM(G298:G303)</f>
        <v>57.25</v>
      </c>
      <c r="H304" s="666">
        <f>SUM(H298:H303)</f>
        <v>432.65</v>
      </c>
      <c r="I304" s="666">
        <f>SUM(I298:I303)</f>
        <v>64</v>
      </c>
      <c r="J304" s="196"/>
    </row>
    <row r="305" spans="2:10" s="185" customFormat="1" ht="18" customHeight="1">
      <c r="B305" s="186">
        <v>3613</v>
      </c>
      <c r="C305" s="187">
        <v>5139</v>
      </c>
      <c r="D305" s="188" t="s">
        <v>71</v>
      </c>
      <c r="E305" s="189">
        <v>0</v>
      </c>
      <c r="F305" s="189">
        <v>1.89</v>
      </c>
      <c r="G305" s="189">
        <v>0</v>
      </c>
      <c r="H305" s="189">
        <v>1.8</v>
      </c>
      <c r="I305" s="189">
        <v>10</v>
      </c>
      <c r="J305" s="184"/>
    </row>
    <row r="306" spans="2:10" s="185" customFormat="1" ht="18" customHeight="1">
      <c r="B306" s="186">
        <v>3613</v>
      </c>
      <c r="C306" s="187">
        <v>5154</v>
      </c>
      <c r="D306" s="188" t="s">
        <v>68</v>
      </c>
      <c r="E306" s="189">
        <v>0</v>
      </c>
      <c r="F306" s="189">
        <v>5.13</v>
      </c>
      <c r="G306" s="189">
        <v>5.22</v>
      </c>
      <c r="H306" s="189">
        <v>0</v>
      </c>
      <c r="I306" s="189">
        <v>9</v>
      </c>
      <c r="J306" s="184"/>
    </row>
    <row r="307" spans="2:10" s="185" customFormat="1" ht="18" customHeight="1">
      <c r="B307" s="186">
        <v>3613</v>
      </c>
      <c r="C307" s="187">
        <v>5169</v>
      </c>
      <c r="D307" s="188" t="s">
        <v>62</v>
      </c>
      <c r="E307" s="189">
        <v>0.18</v>
      </c>
      <c r="F307" s="189">
        <v>20.77</v>
      </c>
      <c r="G307" s="189">
        <v>8</v>
      </c>
      <c r="H307" s="189">
        <v>24.34</v>
      </c>
      <c r="I307" s="189">
        <v>20</v>
      </c>
      <c r="J307" s="184"/>
    </row>
    <row r="308" spans="2:10" s="185" customFormat="1" ht="18" customHeight="1">
      <c r="B308" s="186">
        <v>3613</v>
      </c>
      <c r="C308" s="187">
        <v>5171</v>
      </c>
      <c r="D308" s="188" t="s">
        <v>64</v>
      </c>
      <c r="E308" s="189">
        <v>8.31</v>
      </c>
      <c r="F308" s="189">
        <v>8.1</v>
      </c>
      <c r="G308" s="189">
        <v>47.32</v>
      </c>
      <c r="H308" s="189">
        <v>0.69</v>
      </c>
      <c r="I308" s="189">
        <v>50</v>
      </c>
      <c r="J308" s="184" t="s">
        <v>246</v>
      </c>
    </row>
    <row r="309" spans="2:10" s="185" customFormat="1" ht="18" customHeight="1">
      <c r="B309" s="186">
        <v>3613</v>
      </c>
      <c r="C309" s="187">
        <v>6121</v>
      </c>
      <c r="D309" s="188" t="s">
        <v>65</v>
      </c>
      <c r="E309" s="189">
        <v>149.36</v>
      </c>
      <c r="F309" s="189">
        <v>76.38</v>
      </c>
      <c r="G309" s="189">
        <v>0</v>
      </c>
      <c r="H309" s="189">
        <v>0</v>
      </c>
      <c r="I309" s="189">
        <v>0</v>
      </c>
      <c r="J309" s="184"/>
    </row>
    <row r="310" spans="1:10" s="185" customFormat="1" ht="18" customHeight="1">
      <c r="A310" s="197"/>
      <c r="B310" s="663">
        <v>3613</v>
      </c>
      <c r="C310" s="664" t="s">
        <v>19</v>
      </c>
      <c r="D310" s="665" t="s">
        <v>39</v>
      </c>
      <c r="E310" s="666">
        <f>SUM(E305:E309)</f>
        <v>157.85000000000002</v>
      </c>
      <c r="F310" s="666">
        <f>SUM(F305:F309)</f>
        <v>112.27</v>
      </c>
      <c r="G310" s="666">
        <f>SUM(G305:G309)</f>
        <v>60.54</v>
      </c>
      <c r="H310" s="666">
        <f>SUM(H305:H309)</f>
        <v>26.830000000000002</v>
      </c>
      <c r="I310" s="666">
        <f>SUM(I305:I309)</f>
        <v>89</v>
      </c>
      <c r="J310" s="196"/>
    </row>
    <row r="311" spans="2:10" s="185" customFormat="1" ht="18" customHeight="1">
      <c r="B311" s="186">
        <v>3619</v>
      </c>
      <c r="C311" s="187">
        <v>5660</v>
      </c>
      <c r="D311" s="188" t="s">
        <v>156</v>
      </c>
      <c r="E311" s="189">
        <v>0</v>
      </c>
      <c r="F311" s="189">
        <v>0</v>
      </c>
      <c r="G311" s="189">
        <v>0</v>
      </c>
      <c r="H311" s="189">
        <v>0</v>
      </c>
      <c r="I311" s="189">
        <v>0</v>
      </c>
      <c r="J311" s="184"/>
    </row>
    <row r="312" spans="2:10" s="185" customFormat="1" ht="18" customHeight="1">
      <c r="B312" s="186">
        <v>3619</v>
      </c>
      <c r="C312" s="187">
        <v>6460</v>
      </c>
      <c r="D312" s="188" t="s">
        <v>251</v>
      </c>
      <c r="E312" s="189">
        <v>0</v>
      </c>
      <c r="F312" s="189">
        <v>0</v>
      </c>
      <c r="G312" s="189">
        <v>0</v>
      </c>
      <c r="H312" s="189">
        <v>0</v>
      </c>
      <c r="I312" s="189">
        <v>0</v>
      </c>
      <c r="J312" s="184"/>
    </row>
    <row r="313" spans="1:10" s="185" customFormat="1" ht="18" customHeight="1">
      <c r="A313" s="197"/>
      <c r="B313" s="663">
        <v>3619</v>
      </c>
      <c r="C313" s="664" t="s">
        <v>19</v>
      </c>
      <c r="D313" s="665" t="s">
        <v>157</v>
      </c>
      <c r="E313" s="666">
        <f>SUM(E311:E312)</f>
        <v>0</v>
      </c>
      <c r="F313" s="666">
        <f>SUM(F311:F312)</f>
        <v>0</v>
      </c>
      <c r="G313" s="666">
        <f>SUM(G311:G312)</f>
        <v>0</v>
      </c>
      <c r="H313" s="666">
        <f>SUM(H311:H312)</f>
        <v>0</v>
      </c>
      <c r="I313" s="666">
        <f>SUM(I311:I312)</f>
        <v>0</v>
      </c>
      <c r="J313" s="196"/>
    </row>
    <row r="314" spans="1:10" s="185" customFormat="1" ht="18" customHeight="1">
      <c r="A314" s="204"/>
      <c r="B314" s="623">
        <v>361</v>
      </c>
      <c r="C314" s="615" t="s">
        <v>21</v>
      </c>
      <c r="D314" s="616" t="s">
        <v>40</v>
      </c>
      <c r="E314" s="624">
        <f>E313+E310+E304</f>
        <v>190.14000000000001</v>
      </c>
      <c r="F314" s="624">
        <f>F313+F310+F304</f>
        <v>198.06</v>
      </c>
      <c r="G314" s="624">
        <f>G313+G310+G304</f>
        <v>117.78999999999999</v>
      </c>
      <c r="H314" s="624">
        <f>H313+H310+H304</f>
        <v>459.47999999999996</v>
      </c>
      <c r="I314" s="624">
        <f>I313+I310+I304</f>
        <v>153</v>
      </c>
      <c r="J314" s="203"/>
    </row>
    <row r="315" spans="1:10" s="185" customFormat="1" ht="18" customHeight="1">
      <c r="A315" s="204"/>
      <c r="B315" s="186">
        <v>3631</v>
      </c>
      <c r="C315" s="187">
        <v>5139</v>
      </c>
      <c r="D315" s="188" t="s">
        <v>71</v>
      </c>
      <c r="E315" s="189">
        <v>0</v>
      </c>
      <c r="F315" s="189">
        <v>0.27</v>
      </c>
      <c r="G315" s="189">
        <v>0</v>
      </c>
      <c r="H315" s="189">
        <v>0</v>
      </c>
      <c r="I315" s="189">
        <v>0</v>
      </c>
      <c r="J315" s="203"/>
    </row>
    <row r="316" spans="2:10" s="185" customFormat="1" ht="18" customHeight="1">
      <c r="B316" s="186">
        <v>3631</v>
      </c>
      <c r="C316" s="187">
        <v>5154</v>
      </c>
      <c r="D316" s="188" t="s">
        <v>68</v>
      </c>
      <c r="E316" s="189">
        <v>365.58</v>
      </c>
      <c r="F316" s="189">
        <v>161.73</v>
      </c>
      <c r="G316" s="189">
        <v>159.79</v>
      </c>
      <c r="H316" s="189">
        <v>163.42</v>
      </c>
      <c r="I316" s="189">
        <v>140</v>
      </c>
      <c r="J316" s="184"/>
    </row>
    <row r="317" spans="2:10" s="185" customFormat="1" ht="18" customHeight="1">
      <c r="B317" s="186">
        <v>3631</v>
      </c>
      <c r="C317" s="187">
        <v>5171</v>
      </c>
      <c r="D317" s="188" t="s">
        <v>64</v>
      </c>
      <c r="E317" s="189">
        <v>54.9</v>
      </c>
      <c r="F317" s="189">
        <v>30.61</v>
      </c>
      <c r="G317" s="189">
        <v>103.95</v>
      </c>
      <c r="H317" s="189">
        <v>19.9</v>
      </c>
      <c r="I317" s="189">
        <v>80</v>
      </c>
      <c r="J317" s="184"/>
    </row>
    <row r="318" spans="2:10" s="185" customFormat="1" ht="18" customHeight="1">
      <c r="B318" s="186">
        <v>3631</v>
      </c>
      <c r="C318" s="187">
        <v>6121</v>
      </c>
      <c r="D318" s="188" t="s">
        <v>65</v>
      </c>
      <c r="E318" s="189">
        <v>0</v>
      </c>
      <c r="F318" s="189">
        <v>0</v>
      </c>
      <c r="G318" s="189">
        <v>0</v>
      </c>
      <c r="H318" s="189">
        <v>0</v>
      </c>
      <c r="I318" s="189">
        <v>0</v>
      </c>
      <c r="J318" s="184"/>
    </row>
    <row r="319" spans="1:10" s="185" customFormat="1" ht="18" customHeight="1">
      <c r="A319" s="197"/>
      <c r="B319" s="663">
        <v>3631</v>
      </c>
      <c r="C319" s="664" t="s">
        <v>19</v>
      </c>
      <c r="D319" s="665" t="s">
        <v>41</v>
      </c>
      <c r="E319" s="666">
        <f>SUM(E315:E318)</f>
        <v>420.47999999999996</v>
      </c>
      <c r="F319" s="666">
        <f>SUM(F315:F318)</f>
        <v>192.61</v>
      </c>
      <c r="G319" s="666">
        <f>SUM(G315:G318)</f>
        <v>263.74</v>
      </c>
      <c r="H319" s="666">
        <f>SUM(H315:H318)</f>
        <v>183.32</v>
      </c>
      <c r="I319" s="666">
        <f>SUM(I315:I318)</f>
        <v>220</v>
      </c>
      <c r="J319" s="196"/>
    </row>
    <row r="320" spans="2:10" s="185" customFormat="1" ht="18" customHeight="1">
      <c r="B320" s="186">
        <v>3632</v>
      </c>
      <c r="C320" s="187">
        <v>5021</v>
      </c>
      <c r="D320" s="188" t="s">
        <v>75</v>
      </c>
      <c r="E320" s="189">
        <v>24</v>
      </c>
      <c r="F320" s="189">
        <v>24</v>
      </c>
      <c r="G320" s="189">
        <v>24</v>
      </c>
      <c r="H320" s="189">
        <v>17.75</v>
      </c>
      <c r="I320" s="189">
        <v>24</v>
      </c>
      <c r="J320" s="184"/>
    </row>
    <row r="321" spans="2:10" s="185" customFormat="1" ht="18" customHeight="1">
      <c r="B321" s="186">
        <v>3632</v>
      </c>
      <c r="C321" s="187">
        <v>5139</v>
      </c>
      <c r="D321" s="188" t="s">
        <v>71</v>
      </c>
      <c r="E321" s="189">
        <v>0</v>
      </c>
      <c r="F321" s="189">
        <v>0</v>
      </c>
      <c r="G321" s="189">
        <v>0</v>
      </c>
      <c r="H321" s="189">
        <v>0</v>
      </c>
      <c r="I321" s="189">
        <v>0</v>
      </c>
      <c r="J321" s="184"/>
    </row>
    <row r="322" spans="2:10" s="185" customFormat="1" ht="18" customHeight="1">
      <c r="B322" s="186">
        <v>3632</v>
      </c>
      <c r="C322" s="187">
        <v>5151</v>
      </c>
      <c r="D322" s="188" t="s">
        <v>88</v>
      </c>
      <c r="E322" s="189">
        <v>1.64</v>
      </c>
      <c r="F322" s="189">
        <v>1.6</v>
      </c>
      <c r="G322" s="189">
        <v>1.69</v>
      </c>
      <c r="H322" s="189">
        <v>1.55</v>
      </c>
      <c r="I322" s="189">
        <v>2</v>
      </c>
      <c r="J322" s="184"/>
    </row>
    <row r="323" spans="2:10" s="185" customFormat="1" ht="18" customHeight="1">
      <c r="B323" s="186">
        <v>3632</v>
      </c>
      <c r="C323" s="187">
        <v>5169</v>
      </c>
      <c r="D323" s="188" t="s">
        <v>62</v>
      </c>
      <c r="E323" s="189">
        <v>0</v>
      </c>
      <c r="F323" s="189">
        <v>0</v>
      </c>
      <c r="G323" s="189">
        <v>0</v>
      </c>
      <c r="H323" s="189">
        <v>0</v>
      </c>
      <c r="I323" s="189">
        <v>0</v>
      </c>
      <c r="J323" s="184"/>
    </row>
    <row r="324" spans="2:10" s="185" customFormat="1" ht="18" customHeight="1">
      <c r="B324" s="186">
        <v>3632</v>
      </c>
      <c r="C324" s="187">
        <v>5171</v>
      </c>
      <c r="D324" s="188" t="s">
        <v>64</v>
      </c>
      <c r="E324" s="189">
        <v>0</v>
      </c>
      <c r="F324" s="189">
        <v>0</v>
      </c>
      <c r="G324" s="189">
        <v>0</v>
      </c>
      <c r="H324" s="189">
        <v>0</v>
      </c>
      <c r="I324" s="189">
        <v>0</v>
      </c>
      <c r="J324" s="184"/>
    </row>
    <row r="325" spans="1:10" s="185" customFormat="1" ht="18" customHeight="1">
      <c r="A325" s="197"/>
      <c r="B325" s="663">
        <v>3632</v>
      </c>
      <c r="C325" s="664" t="s">
        <v>19</v>
      </c>
      <c r="D325" s="665" t="s">
        <v>42</v>
      </c>
      <c r="E325" s="666">
        <f>SUM(E320:E324)</f>
        <v>25.64</v>
      </c>
      <c r="F325" s="666">
        <f>SUM(F320:F324)</f>
        <v>25.6</v>
      </c>
      <c r="G325" s="666">
        <f>SUM(G320:G324)</f>
        <v>25.69</v>
      </c>
      <c r="H325" s="666">
        <f>SUM(H320:H324)</f>
        <v>19.3</v>
      </c>
      <c r="I325" s="666">
        <f>SUM(I320:I324)</f>
        <v>26</v>
      </c>
      <c r="J325" s="196"/>
    </row>
    <row r="326" spans="2:10" s="185" customFormat="1" ht="18" customHeight="1">
      <c r="B326" s="186">
        <v>3633</v>
      </c>
      <c r="C326" s="187">
        <v>5169</v>
      </c>
      <c r="D326" s="188" t="s">
        <v>62</v>
      </c>
      <c r="E326" s="189">
        <v>0.2</v>
      </c>
      <c r="F326" s="189">
        <v>0.2</v>
      </c>
      <c r="G326" s="189">
        <v>0.2</v>
      </c>
      <c r="H326" s="189">
        <v>0.2</v>
      </c>
      <c r="I326" s="189">
        <v>0</v>
      </c>
      <c r="J326" s="184"/>
    </row>
    <row r="327" spans="2:10" s="185" customFormat="1" ht="18" customHeight="1">
      <c r="B327" s="186">
        <v>3633</v>
      </c>
      <c r="C327" s="187">
        <v>5329</v>
      </c>
      <c r="D327" s="188" t="s">
        <v>150</v>
      </c>
      <c r="E327" s="189">
        <v>70.08</v>
      </c>
      <c r="F327" s="189">
        <v>110.37</v>
      </c>
      <c r="G327" s="189">
        <v>0</v>
      </c>
      <c r="H327" s="189">
        <v>0</v>
      </c>
      <c r="I327" s="189">
        <v>0</v>
      </c>
      <c r="J327" s="184"/>
    </row>
    <row r="328" spans="2:10" s="185" customFormat="1" ht="18" customHeight="1">
      <c r="B328" s="186">
        <v>3633</v>
      </c>
      <c r="C328" s="187">
        <v>6121</v>
      </c>
      <c r="D328" s="188" t="s">
        <v>65</v>
      </c>
      <c r="E328" s="189">
        <v>0</v>
      </c>
      <c r="F328" s="189">
        <v>0</v>
      </c>
      <c r="G328" s="189">
        <v>84.37</v>
      </c>
      <c r="H328" s="189">
        <v>0</v>
      </c>
      <c r="I328" s="189">
        <v>0</v>
      </c>
      <c r="J328" s="184"/>
    </row>
    <row r="329" spans="2:10" s="185" customFormat="1" ht="18" customHeight="1">
      <c r="B329" s="186">
        <v>3633</v>
      </c>
      <c r="C329" s="187">
        <v>6313</v>
      </c>
      <c r="D329" s="188" t="s">
        <v>147</v>
      </c>
      <c r="E329" s="189">
        <v>67.88</v>
      </c>
      <c r="F329" s="189">
        <v>0</v>
      </c>
      <c r="G329" s="189">
        <v>0</v>
      </c>
      <c r="H329" s="189">
        <v>0</v>
      </c>
      <c r="I329" s="189">
        <v>0</v>
      </c>
      <c r="J329" s="184"/>
    </row>
    <row r="330" spans="2:10" s="185" customFormat="1" ht="18" customHeight="1">
      <c r="B330" s="186">
        <v>3633</v>
      </c>
      <c r="C330" s="187">
        <v>6349</v>
      </c>
      <c r="D330" s="188" t="s">
        <v>151</v>
      </c>
      <c r="E330" s="189">
        <v>0</v>
      </c>
      <c r="F330" s="189">
        <v>0</v>
      </c>
      <c r="G330" s="189">
        <v>0</v>
      </c>
      <c r="H330" s="189">
        <v>0</v>
      </c>
      <c r="I330" s="189">
        <v>0</v>
      </c>
      <c r="J330" s="184"/>
    </row>
    <row r="331" spans="2:10" s="185" customFormat="1" ht="18" customHeight="1">
      <c r="B331" s="186">
        <v>3633</v>
      </c>
      <c r="C331" s="187">
        <v>6909</v>
      </c>
      <c r="D331" s="188" t="s">
        <v>159</v>
      </c>
      <c r="E331" s="189">
        <v>156.94</v>
      </c>
      <c r="F331" s="189">
        <v>0</v>
      </c>
      <c r="G331" s="189">
        <v>0</v>
      </c>
      <c r="H331" s="189">
        <v>0</v>
      </c>
      <c r="I331" s="189">
        <v>0</v>
      </c>
      <c r="J331" s="184"/>
    </row>
    <row r="332" spans="1:10" s="185" customFormat="1" ht="18" customHeight="1">
      <c r="A332" s="197"/>
      <c r="B332" s="663">
        <v>3633</v>
      </c>
      <c r="C332" s="664" t="s">
        <v>19</v>
      </c>
      <c r="D332" s="665" t="s">
        <v>43</v>
      </c>
      <c r="E332" s="666">
        <f>SUM(E326:E331)</f>
        <v>295.1</v>
      </c>
      <c r="F332" s="666">
        <f>SUM(F326:F331)</f>
        <v>110.57000000000001</v>
      </c>
      <c r="G332" s="666">
        <f>SUM(G326:G331)</f>
        <v>84.57000000000001</v>
      </c>
      <c r="H332" s="666">
        <f>SUM(H326:H331)</f>
        <v>0.2</v>
      </c>
      <c r="I332" s="666">
        <f>SUM(I326:I331)</f>
        <v>0</v>
      </c>
      <c r="J332" s="196"/>
    </row>
    <row r="333" spans="2:10" s="185" customFormat="1" ht="18" customHeight="1">
      <c r="B333" s="186">
        <v>3634</v>
      </c>
      <c r="C333" s="187">
        <v>5153</v>
      </c>
      <c r="D333" s="188" t="s">
        <v>73</v>
      </c>
      <c r="E333" s="189">
        <v>0</v>
      </c>
      <c r="F333" s="189">
        <v>0</v>
      </c>
      <c r="G333" s="189">
        <v>0</v>
      </c>
      <c r="H333" s="189">
        <v>0</v>
      </c>
      <c r="I333" s="189">
        <v>0</v>
      </c>
      <c r="J333" s="184"/>
    </row>
    <row r="334" spans="2:10" s="185" customFormat="1" ht="18" customHeight="1">
      <c r="B334" s="186">
        <v>3634</v>
      </c>
      <c r="C334" s="187">
        <v>5169</v>
      </c>
      <c r="D334" s="188" t="s">
        <v>62</v>
      </c>
      <c r="E334" s="189">
        <v>492.82</v>
      </c>
      <c r="F334" s="189">
        <v>456.43</v>
      </c>
      <c r="G334" s="189">
        <v>350</v>
      </c>
      <c r="H334" s="189">
        <v>451.52</v>
      </c>
      <c r="I334" s="189">
        <v>350</v>
      </c>
      <c r="J334" s="184"/>
    </row>
    <row r="335" spans="2:10" s="185" customFormat="1" ht="18" customHeight="1">
      <c r="B335" s="186">
        <v>3634</v>
      </c>
      <c r="C335" s="187">
        <v>5171</v>
      </c>
      <c r="D335" s="188" t="s">
        <v>64</v>
      </c>
      <c r="E335" s="189">
        <v>0</v>
      </c>
      <c r="F335" s="189">
        <v>0</v>
      </c>
      <c r="G335" s="189">
        <v>0</v>
      </c>
      <c r="H335" s="189">
        <v>0</v>
      </c>
      <c r="I335" s="189">
        <v>0</v>
      </c>
      <c r="J335" s="184"/>
    </row>
    <row r="336" spans="1:10" s="185" customFormat="1" ht="18" customHeight="1">
      <c r="A336" s="197"/>
      <c r="B336" s="663">
        <v>3634</v>
      </c>
      <c r="C336" s="664" t="s">
        <v>19</v>
      </c>
      <c r="D336" s="665" t="s">
        <v>44</v>
      </c>
      <c r="E336" s="666">
        <f>SUM(E333:E335)</f>
        <v>492.82</v>
      </c>
      <c r="F336" s="666">
        <f>SUM(F333:F335)</f>
        <v>456.43</v>
      </c>
      <c r="G336" s="666">
        <f>SUM(G333:G335)</f>
        <v>350</v>
      </c>
      <c r="H336" s="666">
        <f>SUM(H333:H335)</f>
        <v>451.52</v>
      </c>
      <c r="I336" s="666">
        <f>SUM(I333:I335)</f>
        <v>350</v>
      </c>
      <c r="J336" s="196"/>
    </row>
    <row r="337" spans="2:10" s="185" customFormat="1" ht="18" customHeight="1">
      <c r="B337" s="186">
        <v>3635</v>
      </c>
      <c r="C337" s="187">
        <v>6119</v>
      </c>
      <c r="D337" s="188" t="s">
        <v>183</v>
      </c>
      <c r="E337" s="189">
        <v>0</v>
      </c>
      <c r="F337" s="189">
        <v>0</v>
      </c>
      <c r="G337" s="189">
        <v>0</v>
      </c>
      <c r="H337" s="189">
        <v>0</v>
      </c>
      <c r="I337" s="189">
        <v>50</v>
      </c>
      <c r="J337" s="184" t="s">
        <v>166</v>
      </c>
    </row>
    <row r="338" spans="2:10" s="185" customFormat="1" ht="18" customHeight="1">
      <c r="B338" s="186">
        <v>3635</v>
      </c>
      <c r="C338" s="187">
        <v>6199</v>
      </c>
      <c r="D338" s="188" t="s">
        <v>89</v>
      </c>
      <c r="E338" s="189">
        <v>0</v>
      </c>
      <c r="F338" s="189">
        <v>0</v>
      </c>
      <c r="G338" s="189">
        <v>0</v>
      </c>
      <c r="H338" s="189">
        <v>0</v>
      </c>
      <c r="I338" s="189">
        <v>0</v>
      </c>
      <c r="J338" s="184"/>
    </row>
    <row r="339" spans="1:10" s="185" customFormat="1" ht="18" customHeight="1" thickBot="1">
      <c r="A339" s="239"/>
      <c r="B339" s="680">
        <v>3635</v>
      </c>
      <c r="C339" s="681" t="s">
        <v>19</v>
      </c>
      <c r="D339" s="682" t="s">
        <v>90</v>
      </c>
      <c r="E339" s="683">
        <f>SUM(E337:E338)</f>
        <v>0</v>
      </c>
      <c r="F339" s="684">
        <f>SUM(F337:F338)</f>
        <v>0</v>
      </c>
      <c r="G339" s="684">
        <f>SUM(G337:G338)</f>
        <v>0</v>
      </c>
      <c r="H339" s="684">
        <f>SUM(H337:H338)</f>
        <v>0</v>
      </c>
      <c r="I339" s="684">
        <f>SUM(I337:I338)</f>
        <v>50</v>
      </c>
      <c r="J339" s="196"/>
    </row>
    <row r="340" spans="1:10" s="185" customFormat="1" ht="18" customHeight="1">
      <c r="A340" s="239"/>
      <c r="B340" s="685"/>
      <c r="C340" s="685"/>
      <c r="D340" s="685"/>
      <c r="E340" s="686"/>
      <c r="F340" s="687"/>
      <c r="G340" s="687"/>
      <c r="H340" s="687"/>
      <c r="I340" s="687"/>
      <c r="J340" s="238"/>
    </row>
    <row r="341" spans="1:10" s="185" customFormat="1" ht="18" customHeight="1" thickBot="1">
      <c r="A341" s="239"/>
      <c r="B341" s="688"/>
      <c r="C341" s="688"/>
      <c r="D341" s="688"/>
      <c r="E341" s="689"/>
      <c r="F341" s="687"/>
      <c r="G341" s="687"/>
      <c r="H341" s="687"/>
      <c r="I341" s="687"/>
      <c r="J341" s="238"/>
    </row>
    <row r="342" spans="1:10" s="168" customFormat="1" ht="18" customHeight="1">
      <c r="A342" s="325"/>
      <c r="B342" s="915" t="s">
        <v>15</v>
      </c>
      <c r="C342" s="917" t="s">
        <v>16</v>
      </c>
      <c r="D342" s="917" t="s">
        <v>131</v>
      </c>
      <c r="E342" s="913" t="s">
        <v>285</v>
      </c>
      <c r="F342" s="913" t="s">
        <v>316</v>
      </c>
      <c r="G342" s="913" t="s">
        <v>343</v>
      </c>
      <c r="H342" s="913" t="s">
        <v>351</v>
      </c>
      <c r="I342" s="913" t="s">
        <v>352</v>
      </c>
      <c r="J342" s="324"/>
    </row>
    <row r="343" spans="1:10" s="168" customFormat="1" ht="18" customHeight="1" thickBot="1">
      <c r="A343" s="325"/>
      <c r="B343" s="916"/>
      <c r="C343" s="918"/>
      <c r="D343" s="919"/>
      <c r="E343" s="914"/>
      <c r="F343" s="914"/>
      <c r="G343" s="914"/>
      <c r="H343" s="914"/>
      <c r="I343" s="914"/>
      <c r="J343" s="324"/>
    </row>
    <row r="344" spans="1:10" s="185" customFormat="1" ht="18" customHeight="1">
      <c r="A344" s="239"/>
      <c r="B344" s="306"/>
      <c r="C344" s="307"/>
      <c r="D344" s="308"/>
      <c r="E344" s="309"/>
      <c r="F344" s="366"/>
      <c r="G344" s="366"/>
      <c r="H344" s="366"/>
      <c r="I344" s="366"/>
      <c r="J344" s="238"/>
    </row>
    <row r="345" spans="1:10" s="185" customFormat="1" ht="18" customHeight="1">
      <c r="A345" s="237"/>
      <c r="B345" s="186">
        <v>3639</v>
      </c>
      <c r="C345" s="187">
        <v>5011</v>
      </c>
      <c r="D345" s="188" t="s">
        <v>91</v>
      </c>
      <c r="E345" s="189">
        <v>656.23</v>
      </c>
      <c r="F345" s="189">
        <v>946.4</v>
      </c>
      <c r="G345" s="189">
        <v>1384.39</v>
      </c>
      <c r="H345" s="189">
        <v>969.32</v>
      </c>
      <c r="I345" s="189">
        <v>990</v>
      </c>
      <c r="J345" s="236"/>
    </row>
    <row r="346" spans="2:10" s="185" customFormat="1" ht="18" customHeight="1">
      <c r="B346" s="186">
        <v>3639</v>
      </c>
      <c r="C346" s="187">
        <v>5021</v>
      </c>
      <c r="D346" s="188" t="s">
        <v>75</v>
      </c>
      <c r="E346" s="189">
        <v>85.2</v>
      </c>
      <c r="F346" s="189">
        <v>88.05</v>
      </c>
      <c r="G346" s="189">
        <v>110.3</v>
      </c>
      <c r="H346" s="189">
        <v>77.54</v>
      </c>
      <c r="I346" s="189">
        <v>100</v>
      </c>
      <c r="J346" s="184"/>
    </row>
    <row r="347" spans="2:10" s="185" customFormat="1" ht="18" customHeight="1">
      <c r="B347" s="186">
        <v>3639</v>
      </c>
      <c r="C347" s="187">
        <v>5031</v>
      </c>
      <c r="D347" s="188" t="s">
        <v>76</v>
      </c>
      <c r="E347" s="189">
        <v>170.76</v>
      </c>
      <c r="F347" s="189">
        <v>184.8</v>
      </c>
      <c r="G347" s="189">
        <v>331.38</v>
      </c>
      <c r="H347" s="189">
        <v>211.95</v>
      </c>
      <c r="I347" s="189">
        <v>218</v>
      </c>
      <c r="J347" s="184"/>
    </row>
    <row r="348" spans="2:10" s="185" customFormat="1" ht="18" customHeight="1">
      <c r="B348" s="186">
        <v>3639</v>
      </c>
      <c r="C348" s="187">
        <v>5032</v>
      </c>
      <c r="D348" s="188" t="s">
        <v>77</v>
      </c>
      <c r="E348" s="189">
        <v>53.37</v>
      </c>
      <c r="F348" s="189">
        <v>84.2</v>
      </c>
      <c r="G348" s="189">
        <v>118.76</v>
      </c>
      <c r="H348" s="189">
        <v>86.1</v>
      </c>
      <c r="I348" s="189">
        <v>88</v>
      </c>
      <c r="J348" s="184"/>
    </row>
    <row r="349" spans="2:10" s="185" customFormat="1" ht="18" customHeight="1">
      <c r="B349" s="186">
        <v>3639</v>
      </c>
      <c r="C349" s="187">
        <v>5132</v>
      </c>
      <c r="D349" s="188" t="s">
        <v>92</v>
      </c>
      <c r="E349" s="189">
        <v>4.53</v>
      </c>
      <c r="F349" s="189">
        <v>18.21</v>
      </c>
      <c r="G349" s="189">
        <v>25.74</v>
      </c>
      <c r="H349" s="189">
        <v>23.57</v>
      </c>
      <c r="I349" s="189">
        <v>20</v>
      </c>
      <c r="J349" s="184"/>
    </row>
    <row r="350" spans="2:10" s="185" customFormat="1" ht="18" customHeight="1">
      <c r="B350" s="186">
        <v>3639</v>
      </c>
      <c r="C350" s="187">
        <v>5133</v>
      </c>
      <c r="D350" s="188" t="s">
        <v>253</v>
      </c>
      <c r="E350" s="189">
        <v>0.88</v>
      </c>
      <c r="F350" s="189">
        <v>0.15</v>
      </c>
      <c r="G350" s="189">
        <v>1.04</v>
      </c>
      <c r="H350" s="189">
        <v>0</v>
      </c>
      <c r="I350" s="189">
        <v>1</v>
      </c>
      <c r="J350" s="184"/>
    </row>
    <row r="351" spans="2:10" s="185" customFormat="1" ht="18" customHeight="1">
      <c r="B351" s="186">
        <v>3639</v>
      </c>
      <c r="C351" s="187">
        <v>5137</v>
      </c>
      <c r="D351" s="188" t="s">
        <v>78</v>
      </c>
      <c r="E351" s="189">
        <v>42.8</v>
      </c>
      <c r="F351" s="189">
        <v>34.33</v>
      </c>
      <c r="G351" s="189">
        <v>6.92</v>
      </c>
      <c r="H351" s="189">
        <v>0</v>
      </c>
      <c r="I351" s="189">
        <v>20</v>
      </c>
      <c r="J351" s="184"/>
    </row>
    <row r="352" spans="2:10" s="185" customFormat="1" ht="18" customHeight="1">
      <c r="B352" s="186">
        <v>3639</v>
      </c>
      <c r="C352" s="187">
        <v>5139</v>
      </c>
      <c r="D352" s="188" t="s">
        <v>71</v>
      </c>
      <c r="E352" s="189">
        <v>43.98</v>
      </c>
      <c r="F352" s="189">
        <v>44.15</v>
      </c>
      <c r="G352" s="189">
        <v>212.45</v>
      </c>
      <c r="H352" s="189">
        <v>66.58</v>
      </c>
      <c r="I352" s="189">
        <v>70</v>
      </c>
      <c r="J352" s="184"/>
    </row>
    <row r="353" spans="2:10" s="185" customFormat="1" ht="18" customHeight="1">
      <c r="B353" s="186">
        <v>3639</v>
      </c>
      <c r="C353" s="187">
        <v>5151</v>
      </c>
      <c r="D353" s="188" t="s">
        <v>88</v>
      </c>
      <c r="E353" s="189">
        <v>33.56</v>
      </c>
      <c r="F353" s="189">
        <v>39.46</v>
      </c>
      <c r="G353" s="189">
        <v>62.23</v>
      </c>
      <c r="H353" s="189">
        <v>35.12</v>
      </c>
      <c r="I353" s="189">
        <v>40</v>
      </c>
      <c r="J353" s="184"/>
    </row>
    <row r="354" spans="2:10" s="185" customFormat="1" ht="18" customHeight="1">
      <c r="B354" s="186">
        <v>3639</v>
      </c>
      <c r="C354" s="187">
        <v>5153</v>
      </c>
      <c r="D354" s="188" t="s">
        <v>73</v>
      </c>
      <c r="E354" s="189">
        <v>7.95</v>
      </c>
      <c r="F354" s="189">
        <v>26.84</v>
      </c>
      <c r="G354" s="189">
        <v>52.95</v>
      </c>
      <c r="H354" s="189">
        <v>45.04</v>
      </c>
      <c r="I354" s="189">
        <v>50</v>
      </c>
      <c r="J354" s="184"/>
    </row>
    <row r="355" spans="2:10" s="185" customFormat="1" ht="18" customHeight="1">
      <c r="B355" s="186">
        <v>3639</v>
      </c>
      <c r="C355" s="187">
        <v>5154</v>
      </c>
      <c r="D355" s="188" t="s">
        <v>68</v>
      </c>
      <c r="E355" s="189">
        <v>135.09</v>
      </c>
      <c r="F355" s="189">
        <v>102.18</v>
      </c>
      <c r="G355" s="189">
        <v>120.37</v>
      </c>
      <c r="H355" s="189">
        <v>46.91</v>
      </c>
      <c r="I355" s="189">
        <v>60</v>
      </c>
      <c r="J355" s="184"/>
    </row>
    <row r="356" spans="2:10" s="185" customFormat="1" ht="18" customHeight="1">
      <c r="B356" s="186">
        <v>3639</v>
      </c>
      <c r="C356" s="187">
        <v>5156</v>
      </c>
      <c r="D356" s="188" t="s">
        <v>82</v>
      </c>
      <c r="E356" s="189">
        <v>6.73</v>
      </c>
      <c r="F356" s="189">
        <v>6.64</v>
      </c>
      <c r="G356" s="189">
        <v>11.4</v>
      </c>
      <c r="H356" s="189">
        <v>6.45</v>
      </c>
      <c r="I356" s="189">
        <v>10</v>
      </c>
      <c r="J356" s="184"/>
    </row>
    <row r="357" spans="2:10" s="185" customFormat="1" ht="18" customHeight="1">
      <c r="B357" s="186">
        <v>3639</v>
      </c>
      <c r="C357" s="187">
        <v>5162</v>
      </c>
      <c r="D357" s="188" t="s">
        <v>93</v>
      </c>
      <c r="E357" s="189">
        <v>2</v>
      </c>
      <c r="F357" s="189">
        <v>1.5</v>
      </c>
      <c r="G357" s="189">
        <v>0</v>
      </c>
      <c r="H357" s="189">
        <v>0</v>
      </c>
      <c r="I357" s="189">
        <v>2</v>
      </c>
      <c r="J357" s="184"/>
    </row>
    <row r="358" spans="2:10" s="185" customFormat="1" ht="18" customHeight="1">
      <c r="B358" s="186">
        <v>3639</v>
      </c>
      <c r="C358" s="187">
        <v>5166</v>
      </c>
      <c r="D358" s="188" t="s">
        <v>87</v>
      </c>
      <c r="E358" s="189">
        <v>0</v>
      </c>
      <c r="F358" s="189">
        <v>0</v>
      </c>
      <c r="G358" s="189">
        <v>2</v>
      </c>
      <c r="H358" s="189">
        <v>1.2</v>
      </c>
      <c r="I358" s="189">
        <v>2</v>
      </c>
      <c r="J358" s="184"/>
    </row>
    <row r="359" spans="2:10" s="185" customFormat="1" ht="18" customHeight="1">
      <c r="B359" s="186">
        <v>3639</v>
      </c>
      <c r="C359" s="187">
        <v>5167</v>
      </c>
      <c r="D359" s="188" t="s">
        <v>102</v>
      </c>
      <c r="E359" s="189">
        <v>0</v>
      </c>
      <c r="F359" s="189">
        <v>0</v>
      </c>
      <c r="G359" s="189">
        <v>0</v>
      </c>
      <c r="H359" s="189">
        <v>2.34</v>
      </c>
      <c r="I359" s="189">
        <v>0</v>
      </c>
      <c r="J359" s="184"/>
    </row>
    <row r="360" spans="2:10" s="185" customFormat="1" ht="18" customHeight="1">
      <c r="B360" s="186">
        <v>3639</v>
      </c>
      <c r="C360" s="187">
        <v>5169</v>
      </c>
      <c r="D360" s="188" t="s">
        <v>62</v>
      </c>
      <c r="E360" s="189">
        <v>52.78</v>
      </c>
      <c r="F360" s="189">
        <v>21.4</v>
      </c>
      <c r="G360" s="189">
        <v>48.6</v>
      </c>
      <c r="H360" s="189">
        <v>89.74</v>
      </c>
      <c r="I360" s="189">
        <v>120</v>
      </c>
      <c r="J360" s="184" t="s">
        <v>247</v>
      </c>
    </row>
    <row r="361" spans="2:10" s="185" customFormat="1" ht="18" customHeight="1">
      <c r="B361" s="186">
        <v>3639</v>
      </c>
      <c r="C361" s="187">
        <v>5171</v>
      </c>
      <c r="D361" s="188" t="s">
        <v>64</v>
      </c>
      <c r="E361" s="189">
        <v>78.02</v>
      </c>
      <c r="F361" s="189">
        <v>135.59</v>
      </c>
      <c r="G361" s="189">
        <v>77.5</v>
      </c>
      <c r="H361" s="189">
        <v>4</v>
      </c>
      <c r="I361" s="189">
        <v>120</v>
      </c>
      <c r="J361" s="184" t="s">
        <v>185</v>
      </c>
    </row>
    <row r="362" spans="2:10" s="185" customFormat="1" ht="18" customHeight="1">
      <c r="B362" s="186">
        <v>3639</v>
      </c>
      <c r="C362" s="187">
        <v>5192</v>
      </c>
      <c r="D362" s="188" t="s">
        <v>79</v>
      </c>
      <c r="E362" s="189"/>
      <c r="F362" s="189">
        <v>0</v>
      </c>
      <c r="G362" s="189">
        <v>0</v>
      </c>
      <c r="H362" s="189">
        <v>2.8</v>
      </c>
      <c r="I362" s="189">
        <v>0</v>
      </c>
      <c r="J362" s="184"/>
    </row>
    <row r="363" spans="2:10" s="185" customFormat="1" ht="18" customHeight="1">
      <c r="B363" s="186">
        <v>3639</v>
      </c>
      <c r="C363" s="187">
        <v>5329</v>
      </c>
      <c r="D363" s="188" t="s">
        <v>150</v>
      </c>
      <c r="E363" s="189">
        <v>26.54</v>
      </c>
      <c r="F363" s="189">
        <v>19.42</v>
      </c>
      <c r="G363" s="189">
        <v>0</v>
      </c>
      <c r="H363" s="189">
        <v>0</v>
      </c>
      <c r="I363" s="189">
        <v>130</v>
      </c>
      <c r="J363" s="184" t="s">
        <v>188</v>
      </c>
    </row>
    <row r="364" spans="2:10" s="185" customFormat="1" ht="18" customHeight="1">
      <c r="B364" s="186">
        <v>3639</v>
      </c>
      <c r="C364" s="187">
        <v>5424</v>
      </c>
      <c r="D364" s="188" t="s">
        <v>326</v>
      </c>
      <c r="E364" s="189">
        <v>0</v>
      </c>
      <c r="F364" s="189">
        <v>4.31</v>
      </c>
      <c r="G364" s="189">
        <v>8.93</v>
      </c>
      <c r="H364" s="189">
        <v>0</v>
      </c>
      <c r="I364" s="189">
        <v>0</v>
      </c>
      <c r="J364" s="184"/>
    </row>
    <row r="365" spans="2:10" s="185" customFormat="1" ht="18" customHeight="1">
      <c r="B365" s="186">
        <v>3639</v>
      </c>
      <c r="C365" s="187">
        <v>5499</v>
      </c>
      <c r="D365" s="188" t="s">
        <v>104</v>
      </c>
      <c r="E365" s="189"/>
      <c r="F365" s="189">
        <v>0</v>
      </c>
      <c r="G365" s="189">
        <v>0</v>
      </c>
      <c r="H365" s="189">
        <v>5.11</v>
      </c>
      <c r="I365" s="189">
        <v>0</v>
      </c>
      <c r="J365" s="184"/>
    </row>
    <row r="366" spans="2:10" s="185" customFormat="1" ht="18" customHeight="1">
      <c r="B366" s="186">
        <v>3639</v>
      </c>
      <c r="C366" s="187">
        <v>5909</v>
      </c>
      <c r="D366" s="188" t="s">
        <v>346</v>
      </c>
      <c r="E366" s="189">
        <v>0</v>
      </c>
      <c r="F366" s="189">
        <v>0</v>
      </c>
      <c r="G366" s="189">
        <v>2.87</v>
      </c>
      <c r="H366" s="189">
        <v>0</v>
      </c>
      <c r="I366" s="189">
        <v>0</v>
      </c>
      <c r="J366" s="184"/>
    </row>
    <row r="367" spans="2:10" s="185" customFormat="1" ht="18" customHeight="1">
      <c r="B367" s="186">
        <v>3639</v>
      </c>
      <c r="C367" s="187">
        <v>6121</v>
      </c>
      <c r="D367" s="188" t="s">
        <v>65</v>
      </c>
      <c r="E367" s="189">
        <v>249.9</v>
      </c>
      <c r="F367" s="189">
        <v>498.76</v>
      </c>
      <c r="G367" s="189">
        <v>13022.25</v>
      </c>
      <c r="H367" s="189">
        <v>1.4</v>
      </c>
      <c r="I367" s="189">
        <v>0</v>
      </c>
      <c r="J367" s="184"/>
    </row>
    <row r="368" spans="2:10" s="185" customFormat="1" ht="18" customHeight="1">
      <c r="B368" s="186">
        <v>3639</v>
      </c>
      <c r="C368" s="187">
        <v>6122</v>
      </c>
      <c r="D368" s="188" t="s">
        <v>94</v>
      </c>
      <c r="E368" s="189">
        <v>0</v>
      </c>
      <c r="F368" s="189">
        <v>0</v>
      </c>
      <c r="G368" s="189">
        <v>0</v>
      </c>
      <c r="H368" s="189">
        <v>0</v>
      </c>
      <c r="I368" s="189">
        <v>0</v>
      </c>
      <c r="J368" s="184"/>
    </row>
    <row r="369" spans="2:10" s="185" customFormat="1" ht="18" customHeight="1">
      <c r="B369" s="186">
        <v>3639</v>
      </c>
      <c r="C369" s="187">
        <v>6130</v>
      </c>
      <c r="D369" s="188" t="s">
        <v>95</v>
      </c>
      <c r="E369" s="189">
        <v>1.55</v>
      </c>
      <c r="F369" s="189">
        <v>26.66</v>
      </c>
      <c r="G369" s="189">
        <v>120.59</v>
      </c>
      <c r="H369" s="189">
        <v>0</v>
      </c>
      <c r="I369" s="189">
        <v>0</v>
      </c>
      <c r="J369" s="184"/>
    </row>
    <row r="370" spans="1:10" s="185" customFormat="1" ht="18" customHeight="1">
      <c r="A370" s="197"/>
      <c r="B370" s="663">
        <v>3639</v>
      </c>
      <c r="C370" s="664" t="s">
        <v>19</v>
      </c>
      <c r="D370" s="665" t="s">
        <v>97</v>
      </c>
      <c r="E370" s="666">
        <f>SUM(E345:E369)</f>
        <v>1651.87</v>
      </c>
      <c r="F370" s="666">
        <f>SUM(F345:F369)</f>
        <v>2283.05</v>
      </c>
      <c r="G370" s="666">
        <f>SUM(G345:G369)</f>
        <v>15720.67</v>
      </c>
      <c r="H370" s="666">
        <f>SUM(H345:H369)</f>
        <v>1675.1699999999998</v>
      </c>
      <c r="I370" s="666">
        <f>SUM(I345:I369)</f>
        <v>2041</v>
      </c>
      <c r="J370" s="196"/>
    </row>
    <row r="371" spans="1:10" s="185" customFormat="1" ht="18" customHeight="1">
      <c r="A371" s="204"/>
      <c r="B371" s="623">
        <v>363</v>
      </c>
      <c r="C371" s="615" t="s">
        <v>21</v>
      </c>
      <c r="D371" s="616" t="s">
        <v>96</v>
      </c>
      <c r="E371" s="624">
        <f>E319+E325+E332+E336+E339+E370</f>
        <v>2885.91</v>
      </c>
      <c r="F371" s="624">
        <f>F319+F325+F332+F336+F339+F370</f>
        <v>3068.26</v>
      </c>
      <c r="G371" s="624">
        <f>G319+G325+G332+G336+G339+G370</f>
        <v>16444.67</v>
      </c>
      <c r="H371" s="624">
        <f>H319+H325+H332+H336+H339+H370</f>
        <v>2329.5099999999998</v>
      </c>
      <c r="I371" s="624">
        <f>I319+I325+I332+I336+I339+I370</f>
        <v>2687</v>
      </c>
      <c r="J371" s="184"/>
    </row>
    <row r="372" spans="1:10" s="185" customFormat="1" ht="18" customHeight="1">
      <c r="A372" s="250"/>
      <c r="B372" s="245">
        <v>3722</v>
      </c>
      <c r="C372" s="246">
        <v>5138</v>
      </c>
      <c r="D372" s="247" t="s">
        <v>81</v>
      </c>
      <c r="E372" s="205">
        <v>7.56</v>
      </c>
      <c r="F372" s="205">
        <v>0</v>
      </c>
      <c r="G372" s="205">
        <v>0</v>
      </c>
      <c r="H372" s="205">
        <v>0</v>
      </c>
      <c r="I372" s="205">
        <v>0</v>
      </c>
      <c r="J372" s="196"/>
    </row>
    <row r="373" spans="2:10" s="185" customFormat="1" ht="18" customHeight="1">
      <c r="B373" s="186">
        <v>3722</v>
      </c>
      <c r="C373" s="187">
        <v>5139</v>
      </c>
      <c r="D373" s="188" t="s">
        <v>71</v>
      </c>
      <c r="E373" s="189">
        <v>10.53</v>
      </c>
      <c r="F373" s="189">
        <v>11.44</v>
      </c>
      <c r="G373" s="189">
        <v>14.55</v>
      </c>
      <c r="H373" s="189">
        <v>13.72</v>
      </c>
      <c r="I373" s="189">
        <v>12</v>
      </c>
      <c r="J373" s="203"/>
    </row>
    <row r="374" spans="2:10" s="185" customFormat="1" ht="18" customHeight="1">
      <c r="B374" s="186">
        <v>3722</v>
      </c>
      <c r="C374" s="187">
        <v>5169</v>
      </c>
      <c r="D374" s="188" t="s">
        <v>62</v>
      </c>
      <c r="E374" s="189">
        <v>833.12</v>
      </c>
      <c r="F374" s="189">
        <v>899.2</v>
      </c>
      <c r="G374" s="189">
        <v>950.18</v>
      </c>
      <c r="H374" s="189">
        <v>832.46</v>
      </c>
      <c r="I374" s="189">
        <v>900</v>
      </c>
      <c r="J374" s="184"/>
    </row>
    <row r="375" spans="2:10" s="185" customFormat="1" ht="18" customHeight="1">
      <c r="B375" s="186">
        <v>3722</v>
      </c>
      <c r="C375" s="187">
        <v>5171</v>
      </c>
      <c r="D375" s="188" t="s">
        <v>64</v>
      </c>
      <c r="E375" s="189">
        <v>8.32</v>
      </c>
      <c r="F375" s="189">
        <v>0</v>
      </c>
      <c r="G375" s="189">
        <v>0</v>
      </c>
      <c r="H375" s="189">
        <v>0</v>
      </c>
      <c r="I375" s="189">
        <v>0</v>
      </c>
      <c r="J375" s="184"/>
    </row>
    <row r="376" spans="2:10" s="185" customFormat="1" ht="18" customHeight="1">
      <c r="B376" s="186">
        <v>3722</v>
      </c>
      <c r="C376" s="187">
        <v>6121</v>
      </c>
      <c r="D376" s="188" t="s">
        <v>65</v>
      </c>
      <c r="E376" s="189">
        <v>0</v>
      </c>
      <c r="F376" s="189">
        <v>0</v>
      </c>
      <c r="G376" s="189">
        <v>0</v>
      </c>
      <c r="H376" s="189">
        <v>0</v>
      </c>
      <c r="I376" s="189">
        <v>0</v>
      </c>
      <c r="J376" s="184"/>
    </row>
    <row r="377" spans="1:10" s="185" customFormat="1" ht="18" customHeight="1">
      <c r="A377" s="197"/>
      <c r="B377" s="663">
        <v>3722</v>
      </c>
      <c r="C377" s="664" t="s">
        <v>19</v>
      </c>
      <c r="D377" s="665" t="s">
        <v>50</v>
      </c>
      <c r="E377" s="666">
        <f>SUM(E372:E376)</f>
        <v>859.5300000000001</v>
      </c>
      <c r="F377" s="666">
        <f>SUM(F372:F376)</f>
        <v>910.6400000000001</v>
      </c>
      <c r="G377" s="666">
        <f>SUM(G372:G376)</f>
        <v>964.7299999999999</v>
      </c>
      <c r="H377" s="666">
        <f>SUM(H372:H376)</f>
        <v>846.1800000000001</v>
      </c>
      <c r="I377" s="666">
        <f>SUM(I372:I376)</f>
        <v>912</v>
      </c>
      <c r="J377" s="196"/>
    </row>
    <row r="378" spans="1:10" s="185" customFormat="1" ht="18" customHeight="1">
      <c r="A378" s="204"/>
      <c r="B378" s="630">
        <v>372</v>
      </c>
      <c r="C378" s="631" t="s">
        <v>21</v>
      </c>
      <c r="D378" s="632" t="s">
        <v>52</v>
      </c>
      <c r="E378" s="633">
        <f>E377</f>
        <v>859.5300000000001</v>
      </c>
      <c r="F378" s="633">
        <f>F377</f>
        <v>910.6400000000001</v>
      </c>
      <c r="G378" s="633">
        <f>G377</f>
        <v>964.7299999999999</v>
      </c>
      <c r="H378" s="633">
        <f>H377</f>
        <v>846.1800000000001</v>
      </c>
      <c r="I378" s="633">
        <f>I377</f>
        <v>912</v>
      </c>
      <c r="J378" s="203"/>
    </row>
    <row r="379" spans="2:10" s="185" customFormat="1" ht="18" customHeight="1">
      <c r="B379" s="186">
        <v>3745</v>
      </c>
      <c r="C379" s="187">
        <v>5021</v>
      </c>
      <c r="D379" s="188" t="s">
        <v>75</v>
      </c>
      <c r="E379" s="189">
        <v>55.08</v>
      </c>
      <c r="F379" s="189">
        <v>0</v>
      </c>
      <c r="G379" s="189">
        <v>0</v>
      </c>
      <c r="H379" s="189">
        <v>0</v>
      </c>
      <c r="I379" s="189">
        <v>0</v>
      </c>
      <c r="J379" s="184"/>
    </row>
    <row r="380" spans="2:10" s="185" customFormat="1" ht="18" customHeight="1">
      <c r="B380" s="186">
        <v>3745</v>
      </c>
      <c r="C380" s="187">
        <v>5132</v>
      </c>
      <c r="D380" s="188" t="s">
        <v>92</v>
      </c>
      <c r="E380" s="189">
        <v>0</v>
      </c>
      <c r="F380" s="189">
        <v>0</v>
      </c>
      <c r="G380" s="189">
        <v>0.54</v>
      </c>
      <c r="H380" s="189">
        <v>0</v>
      </c>
      <c r="I380" s="189">
        <v>0</v>
      </c>
      <c r="J380" s="184"/>
    </row>
    <row r="381" spans="2:10" s="185" customFormat="1" ht="18" customHeight="1">
      <c r="B381" s="186">
        <v>3745</v>
      </c>
      <c r="C381" s="187">
        <v>5139</v>
      </c>
      <c r="D381" s="188" t="s">
        <v>71</v>
      </c>
      <c r="E381" s="189">
        <v>15.64</v>
      </c>
      <c r="F381" s="189">
        <v>2.5</v>
      </c>
      <c r="G381" s="189">
        <v>8.61</v>
      </c>
      <c r="H381" s="189">
        <v>11.16</v>
      </c>
      <c r="I381" s="189">
        <v>10</v>
      </c>
      <c r="J381" s="184"/>
    </row>
    <row r="382" spans="2:10" s="185" customFormat="1" ht="18" customHeight="1">
      <c r="B382" s="186">
        <v>3745</v>
      </c>
      <c r="C382" s="187">
        <v>5156</v>
      </c>
      <c r="D382" s="188" t="s">
        <v>82</v>
      </c>
      <c r="E382" s="189">
        <v>12.02</v>
      </c>
      <c r="F382" s="189">
        <v>11.9</v>
      </c>
      <c r="G382" s="189">
        <v>20.66</v>
      </c>
      <c r="H382" s="189">
        <v>23.82</v>
      </c>
      <c r="I382" s="189">
        <v>10</v>
      </c>
      <c r="J382" s="184"/>
    </row>
    <row r="383" spans="2:10" s="185" customFormat="1" ht="18" customHeight="1">
      <c r="B383" s="186">
        <v>3745</v>
      </c>
      <c r="C383" s="187">
        <v>5169</v>
      </c>
      <c r="D383" s="188" t="s">
        <v>62</v>
      </c>
      <c r="E383" s="189">
        <v>157.8</v>
      </c>
      <c r="F383" s="189">
        <v>83.87</v>
      </c>
      <c r="G383" s="189">
        <v>234.89</v>
      </c>
      <c r="H383" s="189">
        <v>43.99</v>
      </c>
      <c r="I383" s="189">
        <v>60</v>
      </c>
      <c r="J383" s="184"/>
    </row>
    <row r="384" spans="2:10" s="185" customFormat="1" ht="18" customHeight="1">
      <c r="B384" s="186">
        <v>3745</v>
      </c>
      <c r="C384" s="187">
        <v>5171</v>
      </c>
      <c r="D384" s="188" t="s">
        <v>64</v>
      </c>
      <c r="E384" s="189">
        <v>97.21</v>
      </c>
      <c r="F384" s="189">
        <v>194.77</v>
      </c>
      <c r="G384" s="189">
        <v>79.05</v>
      </c>
      <c r="H384" s="189">
        <v>4.43</v>
      </c>
      <c r="I384" s="189">
        <v>60</v>
      </c>
      <c r="J384" s="184"/>
    </row>
    <row r="385" spans="1:10" s="185" customFormat="1" ht="18" customHeight="1">
      <c r="A385" s="197"/>
      <c r="B385" s="663">
        <v>3745</v>
      </c>
      <c r="C385" s="664" t="s">
        <v>19</v>
      </c>
      <c r="D385" s="665" t="s">
        <v>127</v>
      </c>
      <c r="E385" s="666">
        <f>SUM(E379:E384)</f>
        <v>337.75</v>
      </c>
      <c r="F385" s="666">
        <f>SUM(F379:F384)</f>
        <v>293.04</v>
      </c>
      <c r="G385" s="666">
        <f>SUM(G379:G384)</f>
        <v>343.75</v>
      </c>
      <c r="H385" s="666">
        <f>SUM(H379:H384)</f>
        <v>83.4</v>
      </c>
      <c r="I385" s="666">
        <f>SUM(I379:I384)</f>
        <v>140</v>
      </c>
      <c r="J385" s="196"/>
    </row>
    <row r="386" spans="1:10" s="185" customFormat="1" ht="18" customHeight="1">
      <c r="A386" s="204"/>
      <c r="B386" s="623">
        <v>374</v>
      </c>
      <c r="C386" s="615" t="s">
        <v>21</v>
      </c>
      <c r="D386" s="616" t="s">
        <v>98</v>
      </c>
      <c r="E386" s="624">
        <f>E385</f>
        <v>337.75</v>
      </c>
      <c r="F386" s="624">
        <f>F385</f>
        <v>293.04</v>
      </c>
      <c r="G386" s="624">
        <f>G385</f>
        <v>343.75</v>
      </c>
      <c r="H386" s="624">
        <f>H385</f>
        <v>83.4</v>
      </c>
      <c r="I386" s="624">
        <f>I385</f>
        <v>140</v>
      </c>
      <c r="J386" s="203"/>
    </row>
    <row r="387" spans="2:10" s="185" customFormat="1" ht="18" customHeight="1">
      <c r="B387" s="186">
        <v>3792</v>
      </c>
      <c r="C387" s="187">
        <v>5139</v>
      </c>
      <c r="D387" s="188" t="s">
        <v>71</v>
      </c>
      <c r="E387" s="189">
        <v>0</v>
      </c>
      <c r="F387" s="189">
        <v>0</v>
      </c>
      <c r="G387" s="189">
        <v>0</v>
      </c>
      <c r="H387" s="189">
        <v>0</v>
      </c>
      <c r="I387" s="189">
        <v>0</v>
      </c>
      <c r="J387" s="184"/>
    </row>
    <row r="388" spans="2:10" s="185" customFormat="1" ht="18" customHeight="1">
      <c r="B388" s="186">
        <v>3792</v>
      </c>
      <c r="C388" s="187">
        <v>5169</v>
      </c>
      <c r="D388" s="188" t="s">
        <v>62</v>
      </c>
      <c r="E388" s="189">
        <v>0</v>
      </c>
      <c r="F388" s="189">
        <v>0</v>
      </c>
      <c r="G388" s="189">
        <v>0</v>
      </c>
      <c r="H388" s="189">
        <v>0</v>
      </c>
      <c r="I388" s="189">
        <v>0</v>
      </c>
      <c r="J388" s="184"/>
    </row>
    <row r="389" spans="2:10" s="185" customFormat="1" ht="18" customHeight="1">
      <c r="B389" s="186">
        <v>3792</v>
      </c>
      <c r="C389" s="187">
        <v>5171</v>
      </c>
      <c r="D389" s="188" t="s">
        <v>64</v>
      </c>
      <c r="E389" s="189">
        <v>0</v>
      </c>
      <c r="F389" s="189">
        <v>0</v>
      </c>
      <c r="G389" s="189">
        <v>0</v>
      </c>
      <c r="H389" s="189">
        <v>0</v>
      </c>
      <c r="I389" s="189">
        <v>0</v>
      </c>
      <c r="J389" s="184"/>
    </row>
    <row r="390" spans="1:10" s="185" customFormat="1" ht="18" customHeight="1">
      <c r="A390" s="197"/>
      <c r="B390" s="663">
        <v>3792</v>
      </c>
      <c r="C390" s="664" t="s">
        <v>19</v>
      </c>
      <c r="D390" s="665" t="s">
        <v>99</v>
      </c>
      <c r="E390" s="666">
        <f>SUM(E387:E389)</f>
        <v>0</v>
      </c>
      <c r="F390" s="666">
        <f>SUM(F387:F389)</f>
        <v>0</v>
      </c>
      <c r="G390" s="666">
        <f>SUM(G387:G389)</f>
        <v>0</v>
      </c>
      <c r="H390" s="666">
        <f>SUM(H387:H389)</f>
        <v>0</v>
      </c>
      <c r="I390" s="666">
        <f>SUM(I387:I389)</f>
        <v>0</v>
      </c>
      <c r="J390" s="196"/>
    </row>
    <row r="391" spans="1:10" s="185" customFormat="1" ht="18" customHeight="1">
      <c r="A391" s="204"/>
      <c r="B391" s="623">
        <v>379</v>
      </c>
      <c r="C391" s="615" t="s">
        <v>21</v>
      </c>
      <c r="D391" s="616" t="s">
        <v>100</v>
      </c>
      <c r="E391" s="624">
        <f>E390</f>
        <v>0</v>
      </c>
      <c r="F391" s="624">
        <f>F390</f>
        <v>0</v>
      </c>
      <c r="G391" s="624">
        <f>G390</f>
        <v>0</v>
      </c>
      <c r="H391" s="624">
        <f>H390</f>
        <v>0</v>
      </c>
      <c r="I391" s="624">
        <f>I390</f>
        <v>0</v>
      </c>
      <c r="J391" s="203"/>
    </row>
    <row r="392" spans="2:10" s="185" customFormat="1" ht="18" customHeight="1">
      <c r="B392" s="186">
        <v>4349</v>
      </c>
      <c r="C392" s="187">
        <v>5499</v>
      </c>
      <c r="D392" s="188" t="s">
        <v>104</v>
      </c>
      <c r="E392" s="189">
        <v>0</v>
      </c>
      <c r="F392" s="189">
        <v>0</v>
      </c>
      <c r="G392" s="189">
        <v>0</v>
      </c>
      <c r="H392" s="189">
        <v>0</v>
      </c>
      <c r="I392" s="189">
        <v>0</v>
      </c>
      <c r="J392" s="184"/>
    </row>
    <row r="393" spans="1:10" s="185" customFormat="1" ht="18" customHeight="1">
      <c r="A393" s="197"/>
      <c r="B393" s="663">
        <v>4349</v>
      </c>
      <c r="C393" s="664" t="s">
        <v>19</v>
      </c>
      <c r="D393" s="665" t="s">
        <v>198</v>
      </c>
      <c r="E393" s="666">
        <f aca="true" t="shared" si="8" ref="E393:I394">E392</f>
        <v>0</v>
      </c>
      <c r="F393" s="666">
        <f t="shared" si="8"/>
        <v>0</v>
      </c>
      <c r="G393" s="666">
        <f t="shared" si="8"/>
        <v>0</v>
      </c>
      <c r="H393" s="666">
        <f>H392</f>
        <v>0</v>
      </c>
      <c r="I393" s="666">
        <f t="shared" si="8"/>
        <v>0</v>
      </c>
      <c r="J393" s="196"/>
    </row>
    <row r="394" spans="1:10" s="185" customFormat="1" ht="18" customHeight="1">
      <c r="A394" s="204"/>
      <c r="B394" s="623">
        <v>434</v>
      </c>
      <c r="C394" s="615" t="s">
        <v>21</v>
      </c>
      <c r="D394" s="616" t="s">
        <v>105</v>
      </c>
      <c r="E394" s="624">
        <f t="shared" si="8"/>
        <v>0</v>
      </c>
      <c r="F394" s="624">
        <f t="shared" si="8"/>
        <v>0</v>
      </c>
      <c r="G394" s="624">
        <f t="shared" si="8"/>
        <v>0</v>
      </c>
      <c r="H394" s="624">
        <f>H393</f>
        <v>0</v>
      </c>
      <c r="I394" s="624">
        <f t="shared" si="8"/>
        <v>0</v>
      </c>
      <c r="J394" s="203"/>
    </row>
    <row r="395" spans="2:10" s="185" customFormat="1" ht="18" customHeight="1">
      <c r="B395" s="186">
        <v>4351</v>
      </c>
      <c r="C395" s="187">
        <v>5011</v>
      </c>
      <c r="D395" s="188" t="s">
        <v>91</v>
      </c>
      <c r="E395" s="189">
        <v>123.46</v>
      </c>
      <c r="F395" s="189">
        <v>11.25</v>
      </c>
      <c r="G395" s="189">
        <v>0</v>
      </c>
      <c r="H395" s="189">
        <v>0</v>
      </c>
      <c r="I395" s="189">
        <v>0</v>
      </c>
      <c r="J395" s="184"/>
    </row>
    <row r="396" spans="2:10" s="185" customFormat="1" ht="18" customHeight="1">
      <c r="B396" s="186">
        <v>4351</v>
      </c>
      <c r="C396" s="187">
        <v>5024</v>
      </c>
      <c r="D396" s="188" t="s">
        <v>264</v>
      </c>
      <c r="E396" s="189">
        <v>91.57</v>
      </c>
      <c r="F396" s="189">
        <v>0</v>
      </c>
      <c r="G396" s="189">
        <v>0</v>
      </c>
      <c r="H396" s="189">
        <v>0</v>
      </c>
      <c r="I396" s="189">
        <v>0</v>
      </c>
      <c r="J396" s="184"/>
    </row>
    <row r="397" spans="2:10" s="185" customFormat="1" ht="18" customHeight="1">
      <c r="B397" s="186">
        <v>4351</v>
      </c>
      <c r="C397" s="187">
        <v>5031</v>
      </c>
      <c r="D397" s="188" t="s">
        <v>76</v>
      </c>
      <c r="E397" s="189">
        <v>32.05</v>
      </c>
      <c r="F397" s="189">
        <v>0</v>
      </c>
      <c r="G397" s="189">
        <v>0</v>
      </c>
      <c r="H397" s="189">
        <v>0</v>
      </c>
      <c r="I397" s="189">
        <v>0</v>
      </c>
      <c r="J397" s="184"/>
    </row>
    <row r="398" spans="2:10" s="185" customFormat="1" ht="18" customHeight="1">
      <c r="B398" s="186">
        <v>4351</v>
      </c>
      <c r="C398" s="187">
        <v>5032</v>
      </c>
      <c r="D398" s="188" t="s">
        <v>77</v>
      </c>
      <c r="E398" s="189">
        <v>13.03</v>
      </c>
      <c r="F398" s="189">
        <v>0</v>
      </c>
      <c r="G398" s="189">
        <v>0</v>
      </c>
      <c r="H398" s="189">
        <v>0</v>
      </c>
      <c r="I398" s="189">
        <v>0</v>
      </c>
      <c r="J398" s="184"/>
    </row>
    <row r="399" spans="2:10" s="185" customFormat="1" ht="18" customHeight="1">
      <c r="B399" s="186">
        <v>4351</v>
      </c>
      <c r="C399" s="187">
        <v>5132</v>
      </c>
      <c r="D399" s="188" t="s">
        <v>92</v>
      </c>
      <c r="E399" s="189">
        <v>0</v>
      </c>
      <c r="F399" s="189">
        <v>0</v>
      </c>
      <c r="G399" s="189">
        <v>0</v>
      </c>
      <c r="H399" s="189">
        <v>0</v>
      </c>
      <c r="I399" s="189">
        <v>0</v>
      </c>
      <c r="J399" s="184"/>
    </row>
    <row r="400" spans="2:10" s="185" customFormat="1" ht="18" customHeight="1">
      <c r="B400" s="186">
        <v>4351</v>
      </c>
      <c r="C400" s="187">
        <v>5137</v>
      </c>
      <c r="D400" s="188" t="s">
        <v>78</v>
      </c>
      <c r="E400" s="189">
        <v>0</v>
      </c>
      <c r="F400" s="189">
        <v>0</v>
      </c>
      <c r="G400" s="189">
        <v>0</v>
      </c>
      <c r="H400" s="189">
        <v>0</v>
      </c>
      <c r="I400" s="189">
        <v>0</v>
      </c>
      <c r="J400" s="184"/>
    </row>
    <row r="401" spans="2:10" s="185" customFormat="1" ht="18" customHeight="1">
      <c r="B401" s="186">
        <v>4351</v>
      </c>
      <c r="C401" s="187">
        <v>5139</v>
      </c>
      <c r="D401" s="188" t="s">
        <v>71</v>
      </c>
      <c r="E401" s="189">
        <v>1.5</v>
      </c>
      <c r="F401" s="189">
        <v>0</v>
      </c>
      <c r="G401" s="189">
        <v>0</v>
      </c>
      <c r="H401" s="189">
        <v>0</v>
      </c>
      <c r="I401" s="189">
        <v>0</v>
      </c>
      <c r="J401" s="184"/>
    </row>
    <row r="402" spans="2:10" s="185" customFormat="1" ht="18" customHeight="1">
      <c r="B402" s="186">
        <v>4351</v>
      </c>
      <c r="C402" s="187">
        <v>5151</v>
      </c>
      <c r="D402" s="188" t="s">
        <v>88</v>
      </c>
      <c r="E402" s="189">
        <v>17.53</v>
      </c>
      <c r="F402" s="189">
        <v>21.98</v>
      </c>
      <c r="G402" s="189">
        <v>0</v>
      </c>
      <c r="H402" s="189">
        <v>0</v>
      </c>
      <c r="I402" s="189">
        <v>0</v>
      </c>
      <c r="J402" s="184"/>
    </row>
    <row r="403" spans="2:10" s="185" customFormat="1" ht="18" customHeight="1">
      <c r="B403" s="186">
        <v>4351</v>
      </c>
      <c r="C403" s="187">
        <v>5154</v>
      </c>
      <c r="D403" s="188" t="s">
        <v>68</v>
      </c>
      <c r="E403" s="189">
        <v>3.44</v>
      </c>
      <c r="F403" s="189">
        <v>1.65</v>
      </c>
      <c r="G403" s="189">
        <v>2.07</v>
      </c>
      <c r="H403" s="189">
        <v>2</v>
      </c>
      <c r="I403" s="189">
        <v>3</v>
      </c>
      <c r="J403" s="184"/>
    </row>
    <row r="404" spans="2:10" s="185" customFormat="1" ht="18" customHeight="1">
      <c r="B404" s="186">
        <v>4351</v>
      </c>
      <c r="C404" s="187">
        <v>5156</v>
      </c>
      <c r="D404" s="188" t="s">
        <v>82</v>
      </c>
      <c r="E404" s="189">
        <v>3.65</v>
      </c>
      <c r="F404" s="189">
        <v>12.95</v>
      </c>
      <c r="G404" s="189">
        <v>11.49</v>
      </c>
      <c r="H404" s="189">
        <v>11.45</v>
      </c>
      <c r="I404" s="189">
        <v>12</v>
      </c>
      <c r="J404" s="184"/>
    </row>
    <row r="405" spans="2:10" s="185" customFormat="1" ht="18" customHeight="1">
      <c r="B405" s="186">
        <v>4351</v>
      </c>
      <c r="C405" s="187">
        <v>5161</v>
      </c>
      <c r="D405" s="188" t="s">
        <v>101</v>
      </c>
      <c r="E405" s="189">
        <v>0</v>
      </c>
      <c r="F405" s="189">
        <v>0</v>
      </c>
      <c r="G405" s="189">
        <v>0</v>
      </c>
      <c r="H405" s="189">
        <v>0</v>
      </c>
      <c r="I405" s="189">
        <v>0</v>
      </c>
      <c r="J405" s="184"/>
    </row>
    <row r="406" spans="2:10" s="185" customFormat="1" ht="18" customHeight="1">
      <c r="B406" s="186">
        <v>4351</v>
      </c>
      <c r="C406" s="187">
        <v>5162</v>
      </c>
      <c r="D406" s="188" t="s">
        <v>93</v>
      </c>
      <c r="E406" s="189">
        <v>4.22</v>
      </c>
      <c r="F406" s="189">
        <v>0</v>
      </c>
      <c r="G406" s="189">
        <v>0</v>
      </c>
      <c r="H406" s="189">
        <v>0</v>
      </c>
      <c r="I406" s="189">
        <v>0</v>
      </c>
      <c r="J406" s="184"/>
    </row>
    <row r="407" spans="2:10" s="185" customFormat="1" ht="18" customHeight="1">
      <c r="B407" s="186">
        <v>4351</v>
      </c>
      <c r="C407" s="187">
        <v>5167</v>
      </c>
      <c r="D407" s="188" t="s">
        <v>102</v>
      </c>
      <c r="E407" s="189">
        <v>0</v>
      </c>
      <c r="F407" s="189">
        <v>0</v>
      </c>
      <c r="G407" s="189">
        <v>0</v>
      </c>
      <c r="H407" s="189">
        <v>0</v>
      </c>
      <c r="I407" s="189">
        <v>0</v>
      </c>
      <c r="J407" s="184"/>
    </row>
    <row r="408" spans="2:10" s="185" customFormat="1" ht="18" customHeight="1">
      <c r="B408" s="186">
        <v>4351</v>
      </c>
      <c r="C408" s="187">
        <v>5169</v>
      </c>
      <c r="D408" s="188" t="s">
        <v>62</v>
      </c>
      <c r="E408" s="189">
        <v>133.57</v>
      </c>
      <c r="F408" s="189">
        <v>77.26</v>
      </c>
      <c r="G408" s="189">
        <v>23.64</v>
      </c>
      <c r="H408" s="189">
        <v>0</v>
      </c>
      <c r="I408" s="189">
        <v>10</v>
      </c>
      <c r="J408" s="184"/>
    </row>
    <row r="409" spans="2:10" s="185" customFormat="1" ht="18" customHeight="1">
      <c r="B409" s="186">
        <v>4351</v>
      </c>
      <c r="C409" s="187">
        <v>5171</v>
      </c>
      <c r="D409" s="188" t="s">
        <v>64</v>
      </c>
      <c r="E409" s="189">
        <v>0</v>
      </c>
      <c r="F409" s="189">
        <v>0</v>
      </c>
      <c r="G409" s="189">
        <v>1.12</v>
      </c>
      <c r="H409" s="189">
        <v>0</v>
      </c>
      <c r="I409" s="189">
        <v>0</v>
      </c>
      <c r="J409" s="184"/>
    </row>
    <row r="410" spans="2:10" s="185" customFormat="1" ht="18" customHeight="1">
      <c r="B410" s="186">
        <v>4351</v>
      </c>
      <c r="C410" s="187">
        <v>5182</v>
      </c>
      <c r="D410" s="188" t="s">
        <v>103</v>
      </c>
      <c r="E410" s="189">
        <v>0</v>
      </c>
      <c r="F410" s="189">
        <v>0</v>
      </c>
      <c r="G410" s="189">
        <v>0</v>
      </c>
      <c r="H410" s="189">
        <v>0</v>
      </c>
      <c r="I410" s="189">
        <v>0</v>
      </c>
      <c r="J410" s="184"/>
    </row>
    <row r="411" spans="2:10" s="185" customFormat="1" ht="18" customHeight="1">
      <c r="B411" s="186">
        <v>4351</v>
      </c>
      <c r="C411" s="187">
        <v>6121</v>
      </c>
      <c r="D411" s="188" t="s">
        <v>65</v>
      </c>
      <c r="E411" s="189">
        <v>0</v>
      </c>
      <c r="F411" s="189">
        <v>0</v>
      </c>
      <c r="G411" s="189">
        <v>0</v>
      </c>
      <c r="H411" s="189">
        <v>0</v>
      </c>
      <c r="I411" s="189">
        <v>0</v>
      </c>
      <c r="J411" s="184"/>
    </row>
    <row r="412" spans="1:10" s="185" customFormat="1" ht="18" customHeight="1">
      <c r="A412" s="197"/>
      <c r="B412" s="663">
        <v>4351</v>
      </c>
      <c r="C412" s="664" t="s">
        <v>19</v>
      </c>
      <c r="D412" s="665" t="s">
        <v>213</v>
      </c>
      <c r="E412" s="666">
        <f>SUM(E395:E411)</f>
        <v>424.02</v>
      </c>
      <c r="F412" s="666">
        <f>SUM(F395:F411)</f>
        <v>125.09</v>
      </c>
      <c r="G412" s="666">
        <f>SUM(G395:G411)</f>
        <v>38.32</v>
      </c>
      <c r="H412" s="666">
        <f>SUM(H395:H411)</f>
        <v>13.45</v>
      </c>
      <c r="I412" s="666">
        <f>SUM(I395:I411)</f>
        <v>25</v>
      </c>
      <c r="J412" s="196"/>
    </row>
    <row r="413" spans="1:10" s="185" customFormat="1" ht="18" customHeight="1" thickBot="1">
      <c r="A413" s="650"/>
      <c r="B413" s="630">
        <v>435</v>
      </c>
      <c r="C413" s="631" t="s">
        <v>21</v>
      </c>
      <c r="D413" s="632" t="s">
        <v>191</v>
      </c>
      <c r="E413" s="633">
        <f>SUM(E395:E411)</f>
        <v>424.02</v>
      </c>
      <c r="F413" s="670">
        <f>SUM(F395:F411)</f>
        <v>125.09</v>
      </c>
      <c r="G413" s="670">
        <f>SUM(G395:G411)</f>
        <v>38.32</v>
      </c>
      <c r="H413" s="670">
        <f>SUM(H395:H411)</f>
        <v>13.45</v>
      </c>
      <c r="I413" s="670">
        <f>SUM(I395:I411)</f>
        <v>25</v>
      </c>
      <c r="J413" s="203"/>
    </row>
    <row r="414" spans="1:10" s="185" customFormat="1" ht="18" customHeight="1">
      <c r="A414" s="650"/>
      <c r="B414" s="637"/>
      <c r="C414" s="637"/>
      <c r="D414" s="637"/>
      <c r="E414" s="638"/>
      <c r="F414" s="690"/>
      <c r="G414" s="690"/>
      <c r="H414" s="690"/>
      <c r="I414" s="690"/>
      <c r="J414" s="649"/>
    </row>
    <row r="415" spans="1:10" s="185" customFormat="1" ht="18" customHeight="1" thickBot="1">
      <c r="A415" s="650"/>
      <c r="B415" s="691"/>
      <c r="C415" s="691"/>
      <c r="D415" s="691"/>
      <c r="E415" s="692"/>
      <c r="F415" s="690"/>
      <c r="G415" s="690"/>
      <c r="H415" s="690"/>
      <c r="I415" s="690"/>
      <c r="J415" s="649"/>
    </row>
    <row r="416" spans="1:10" s="168" customFormat="1" ht="18" customHeight="1">
      <c r="A416" s="325"/>
      <c r="B416" s="915" t="s">
        <v>15</v>
      </c>
      <c r="C416" s="917" t="s">
        <v>16</v>
      </c>
      <c r="D416" s="917" t="s">
        <v>131</v>
      </c>
      <c r="E416" s="913" t="s">
        <v>285</v>
      </c>
      <c r="F416" s="913" t="s">
        <v>316</v>
      </c>
      <c r="G416" s="913" t="s">
        <v>343</v>
      </c>
      <c r="H416" s="913" t="s">
        <v>351</v>
      </c>
      <c r="I416" s="913" t="s">
        <v>352</v>
      </c>
      <c r="J416" s="324"/>
    </row>
    <row r="417" spans="1:10" s="168" customFormat="1" ht="18" customHeight="1" thickBot="1">
      <c r="A417" s="325"/>
      <c r="B417" s="916"/>
      <c r="C417" s="918"/>
      <c r="D417" s="919"/>
      <c r="E417" s="914"/>
      <c r="F417" s="914"/>
      <c r="G417" s="914"/>
      <c r="H417" s="914"/>
      <c r="I417" s="914"/>
      <c r="J417" s="324"/>
    </row>
    <row r="418" spans="1:10" s="168" customFormat="1" ht="18" customHeight="1">
      <c r="A418" s="325"/>
      <c r="B418" s="756"/>
      <c r="C418" s="757"/>
      <c r="D418" s="772"/>
      <c r="E418" s="758"/>
      <c r="F418" s="758"/>
      <c r="G418" s="758"/>
      <c r="H418" s="758"/>
      <c r="I418" s="758"/>
      <c r="J418" s="324"/>
    </row>
    <row r="419" spans="2:10" s="185" customFormat="1" ht="18" customHeight="1">
      <c r="B419" s="186">
        <v>5212</v>
      </c>
      <c r="C419" s="187">
        <v>5901</v>
      </c>
      <c r="D419" s="188" t="s">
        <v>391</v>
      </c>
      <c r="E419" s="189">
        <v>0</v>
      </c>
      <c r="F419" s="189">
        <v>0</v>
      </c>
      <c r="G419" s="189">
        <v>0</v>
      </c>
      <c r="H419" s="189">
        <v>0</v>
      </c>
      <c r="I419" s="189">
        <v>50</v>
      </c>
      <c r="J419" s="184" t="s">
        <v>259</v>
      </c>
    </row>
    <row r="420" spans="1:10" s="185" customFormat="1" ht="18" customHeight="1">
      <c r="A420" s="197"/>
      <c r="B420" s="663">
        <v>5212</v>
      </c>
      <c r="C420" s="664" t="s">
        <v>19</v>
      </c>
      <c r="D420" s="665" t="s">
        <v>392</v>
      </c>
      <c r="E420" s="666">
        <f>SUM(E397:E419)</f>
        <v>1057.03</v>
      </c>
      <c r="F420" s="666">
        <f aca="true" t="shared" si="9" ref="F420:H421">F419</f>
        <v>0</v>
      </c>
      <c r="G420" s="666">
        <f t="shared" si="9"/>
        <v>0</v>
      </c>
      <c r="H420" s="666">
        <f t="shared" si="9"/>
        <v>0</v>
      </c>
      <c r="I420" s="666">
        <f>I419</f>
        <v>50</v>
      </c>
      <c r="J420" s="196"/>
    </row>
    <row r="421" spans="1:10" s="185" customFormat="1" ht="18" customHeight="1">
      <c r="A421" s="204"/>
      <c r="B421" s="623">
        <v>521</v>
      </c>
      <c r="C421" s="615" t="s">
        <v>21</v>
      </c>
      <c r="D421" s="616" t="s">
        <v>392</v>
      </c>
      <c r="E421" s="624">
        <f>E420</f>
        <v>1057.03</v>
      </c>
      <c r="F421" s="624">
        <f t="shared" si="9"/>
        <v>0</v>
      </c>
      <c r="G421" s="624">
        <f t="shared" si="9"/>
        <v>0</v>
      </c>
      <c r="H421" s="624">
        <f t="shared" si="9"/>
        <v>0</v>
      </c>
      <c r="I421" s="624">
        <f>I420</f>
        <v>50</v>
      </c>
      <c r="J421" s="203"/>
    </row>
    <row r="422" spans="1:10" s="185" customFormat="1" ht="18" customHeight="1">
      <c r="A422" s="237"/>
      <c r="B422" s="186">
        <v>5512</v>
      </c>
      <c r="C422" s="187">
        <v>5019</v>
      </c>
      <c r="D422" s="188" t="s">
        <v>106</v>
      </c>
      <c r="E422" s="189">
        <v>0</v>
      </c>
      <c r="F422" s="182">
        <v>2.67</v>
      </c>
      <c r="G422" s="182">
        <v>6.35</v>
      </c>
      <c r="H422" s="182">
        <v>2.13</v>
      </c>
      <c r="I422" s="182">
        <v>5</v>
      </c>
      <c r="J422" s="236"/>
    </row>
    <row r="423" spans="2:10" s="185" customFormat="1" ht="18" customHeight="1">
      <c r="B423" s="186">
        <v>5512</v>
      </c>
      <c r="C423" s="187">
        <v>5021</v>
      </c>
      <c r="D423" s="188" t="s">
        <v>75</v>
      </c>
      <c r="E423" s="189">
        <v>12.12</v>
      </c>
      <c r="F423" s="189">
        <v>12.12</v>
      </c>
      <c r="G423" s="189">
        <v>11.51</v>
      </c>
      <c r="H423" s="189">
        <v>0</v>
      </c>
      <c r="I423" s="189">
        <v>12</v>
      </c>
      <c r="J423" s="184"/>
    </row>
    <row r="424" spans="2:10" s="185" customFormat="1" ht="18" customHeight="1">
      <c r="B424" s="186">
        <v>5512</v>
      </c>
      <c r="C424" s="187">
        <v>5032</v>
      </c>
      <c r="D424" s="188" t="s">
        <v>77</v>
      </c>
      <c r="E424" s="189">
        <v>0</v>
      </c>
      <c r="F424" s="189">
        <v>1.09</v>
      </c>
      <c r="G424" s="189">
        <v>1.03</v>
      </c>
      <c r="H424" s="189">
        <v>0</v>
      </c>
      <c r="I424" s="189">
        <v>1</v>
      </c>
      <c r="J424" s="184"/>
    </row>
    <row r="425" spans="2:10" s="185" customFormat="1" ht="18" customHeight="1">
      <c r="B425" s="186">
        <v>5512</v>
      </c>
      <c r="C425" s="187">
        <v>5132</v>
      </c>
      <c r="D425" s="188" t="s">
        <v>92</v>
      </c>
      <c r="E425" s="189">
        <v>0.91</v>
      </c>
      <c r="F425" s="189">
        <v>0.5</v>
      </c>
      <c r="G425" s="189">
        <v>76.96</v>
      </c>
      <c r="H425" s="189">
        <v>0</v>
      </c>
      <c r="I425" s="189">
        <v>20</v>
      </c>
      <c r="J425" s="184"/>
    </row>
    <row r="426" spans="2:10" s="185" customFormat="1" ht="18" customHeight="1">
      <c r="B426" s="186">
        <v>5512</v>
      </c>
      <c r="C426" s="187">
        <v>5133</v>
      </c>
      <c r="D426" s="188" t="s">
        <v>253</v>
      </c>
      <c r="E426" s="189">
        <v>0</v>
      </c>
      <c r="F426" s="189">
        <v>0</v>
      </c>
      <c r="G426" s="189">
        <v>6.04</v>
      </c>
      <c r="H426" s="189">
        <v>0</v>
      </c>
      <c r="I426" s="189">
        <v>1</v>
      </c>
      <c r="J426" s="184"/>
    </row>
    <row r="427" spans="2:10" s="185" customFormat="1" ht="18" customHeight="1">
      <c r="B427" s="186">
        <v>5512</v>
      </c>
      <c r="C427" s="187">
        <v>5137</v>
      </c>
      <c r="D427" s="188" t="s">
        <v>78</v>
      </c>
      <c r="E427" s="189">
        <v>4.12</v>
      </c>
      <c r="F427" s="189">
        <v>3.58</v>
      </c>
      <c r="G427" s="189">
        <v>15.77</v>
      </c>
      <c r="H427" s="189">
        <v>29.88</v>
      </c>
      <c r="I427" s="189">
        <v>15</v>
      </c>
      <c r="J427" s="184"/>
    </row>
    <row r="428" spans="2:10" s="185" customFormat="1" ht="18" customHeight="1">
      <c r="B428" s="186">
        <v>5512</v>
      </c>
      <c r="C428" s="187">
        <v>5139</v>
      </c>
      <c r="D428" s="188" t="s">
        <v>71</v>
      </c>
      <c r="E428" s="189">
        <v>0</v>
      </c>
      <c r="F428" s="189">
        <v>46.2</v>
      </c>
      <c r="G428" s="189">
        <v>42.78</v>
      </c>
      <c r="H428" s="189">
        <v>4.4</v>
      </c>
      <c r="I428" s="189">
        <v>20</v>
      </c>
      <c r="J428" s="184"/>
    </row>
    <row r="429" spans="2:10" s="185" customFormat="1" ht="18" customHeight="1">
      <c r="B429" s="186">
        <v>5512</v>
      </c>
      <c r="C429" s="187">
        <v>5151</v>
      </c>
      <c r="D429" s="188" t="s">
        <v>88</v>
      </c>
      <c r="E429" s="189">
        <v>0.18</v>
      </c>
      <c r="F429" s="189">
        <v>0.5</v>
      </c>
      <c r="G429" s="189">
        <v>0.96</v>
      </c>
      <c r="H429" s="189">
        <v>1</v>
      </c>
      <c r="I429" s="189">
        <v>1</v>
      </c>
      <c r="J429" s="184"/>
    </row>
    <row r="430" spans="2:10" s="185" customFormat="1" ht="18" customHeight="1">
      <c r="B430" s="186">
        <v>5512</v>
      </c>
      <c r="C430" s="187">
        <v>5153</v>
      </c>
      <c r="D430" s="188" t="s">
        <v>73</v>
      </c>
      <c r="E430" s="189">
        <v>0</v>
      </c>
      <c r="F430" s="189">
        <v>0</v>
      </c>
      <c r="G430" s="189">
        <v>6</v>
      </c>
      <c r="H430" s="189">
        <v>3</v>
      </c>
      <c r="I430" s="189">
        <v>10</v>
      </c>
      <c r="J430" s="184"/>
    </row>
    <row r="431" spans="2:10" s="185" customFormat="1" ht="18" customHeight="1">
      <c r="B431" s="186">
        <v>5512</v>
      </c>
      <c r="C431" s="187">
        <v>5154</v>
      </c>
      <c r="D431" s="188" t="s">
        <v>68</v>
      </c>
      <c r="E431" s="189">
        <v>108.46</v>
      </c>
      <c r="F431" s="189">
        <v>51.35</v>
      </c>
      <c r="G431" s="189">
        <v>16.6</v>
      </c>
      <c r="H431" s="189">
        <v>0</v>
      </c>
      <c r="I431" s="189">
        <v>0</v>
      </c>
      <c r="J431" s="184"/>
    </row>
    <row r="432" spans="2:10" s="185" customFormat="1" ht="18" customHeight="1">
      <c r="B432" s="186">
        <v>5512</v>
      </c>
      <c r="C432" s="187">
        <v>5156</v>
      </c>
      <c r="D432" s="188" t="s">
        <v>82</v>
      </c>
      <c r="E432" s="189">
        <v>8.61</v>
      </c>
      <c r="F432" s="189">
        <v>13.31</v>
      </c>
      <c r="G432" s="189">
        <v>14.07</v>
      </c>
      <c r="H432" s="189">
        <v>22.76</v>
      </c>
      <c r="I432" s="189">
        <v>15</v>
      </c>
      <c r="J432" s="184"/>
    </row>
    <row r="433" spans="2:10" s="185" customFormat="1" ht="18" customHeight="1">
      <c r="B433" s="186">
        <v>5512</v>
      </c>
      <c r="C433" s="187">
        <v>5162</v>
      </c>
      <c r="D433" s="188" t="s">
        <v>93</v>
      </c>
      <c r="E433" s="189">
        <v>8.99</v>
      </c>
      <c r="F433" s="189">
        <v>3.34</v>
      </c>
      <c r="G433" s="189">
        <v>0</v>
      </c>
      <c r="H433" s="189">
        <v>0</v>
      </c>
      <c r="I433" s="189">
        <v>0</v>
      </c>
      <c r="J433" s="184"/>
    </row>
    <row r="434" spans="2:10" s="185" customFormat="1" ht="18" customHeight="1">
      <c r="B434" s="186">
        <v>5512</v>
      </c>
      <c r="C434" s="187">
        <v>5163</v>
      </c>
      <c r="D434" s="188" t="s">
        <v>107</v>
      </c>
      <c r="E434" s="189">
        <v>6.98</v>
      </c>
      <c r="F434" s="189">
        <v>6.98</v>
      </c>
      <c r="G434" s="189">
        <v>6.98</v>
      </c>
      <c r="H434" s="189">
        <v>6.98</v>
      </c>
      <c r="I434" s="189">
        <v>3</v>
      </c>
      <c r="J434" s="184"/>
    </row>
    <row r="435" spans="2:10" s="185" customFormat="1" ht="18" customHeight="1">
      <c r="B435" s="186">
        <v>5512</v>
      </c>
      <c r="C435" s="187">
        <v>5167</v>
      </c>
      <c r="D435" s="188" t="s">
        <v>102</v>
      </c>
      <c r="E435" s="189">
        <v>7</v>
      </c>
      <c r="F435" s="189">
        <v>7.2</v>
      </c>
      <c r="G435" s="189">
        <v>6.3</v>
      </c>
      <c r="H435" s="189">
        <v>6.3</v>
      </c>
      <c r="I435" s="189">
        <v>7</v>
      </c>
      <c r="J435" s="184"/>
    </row>
    <row r="436" spans="2:10" s="185" customFormat="1" ht="18" customHeight="1">
      <c r="B436" s="186">
        <v>5512</v>
      </c>
      <c r="C436" s="187">
        <v>5169</v>
      </c>
      <c r="D436" s="188" t="s">
        <v>62</v>
      </c>
      <c r="E436" s="189">
        <v>4.43</v>
      </c>
      <c r="F436" s="189">
        <v>16.19</v>
      </c>
      <c r="G436" s="189">
        <v>19.37</v>
      </c>
      <c r="H436" s="189">
        <v>24.79</v>
      </c>
      <c r="I436" s="189">
        <v>20</v>
      </c>
      <c r="J436" s="184"/>
    </row>
    <row r="437" spans="2:10" s="185" customFormat="1" ht="18" customHeight="1">
      <c r="B437" s="186">
        <v>5512</v>
      </c>
      <c r="C437" s="187">
        <v>5171</v>
      </c>
      <c r="D437" s="188" t="s">
        <v>64</v>
      </c>
      <c r="E437" s="189">
        <v>0</v>
      </c>
      <c r="F437" s="189">
        <v>15.04</v>
      </c>
      <c r="G437" s="189">
        <v>16.08</v>
      </c>
      <c r="H437" s="189">
        <v>2.47</v>
      </c>
      <c r="I437" s="189">
        <v>15</v>
      </c>
      <c r="J437" s="184"/>
    </row>
    <row r="438" spans="2:10" s="185" customFormat="1" ht="18" customHeight="1">
      <c r="B438" s="186">
        <v>5512</v>
      </c>
      <c r="C438" s="187">
        <v>5173</v>
      </c>
      <c r="D438" s="188" t="s">
        <v>83</v>
      </c>
      <c r="E438" s="189">
        <v>0</v>
      </c>
      <c r="F438" s="189">
        <v>0</v>
      </c>
      <c r="G438" s="189">
        <v>2.5</v>
      </c>
      <c r="H438" s="189">
        <v>0</v>
      </c>
      <c r="I438" s="189">
        <v>0</v>
      </c>
      <c r="J438" s="184"/>
    </row>
    <row r="439" spans="2:10" s="185" customFormat="1" ht="18" customHeight="1">
      <c r="B439" s="186">
        <v>5512</v>
      </c>
      <c r="C439" s="187">
        <v>5175</v>
      </c>
      <c r="D439" s="188" t="s">
        <v>84</v>
      </c>
      <c r="E439" s="189">
        <v>39.75</v>
      </c>
      <c r="F439" s="189">
        <v>7.06</v>
      </c>
      <c r="G439" s="189">
        <v>3.58</v>
      </c>
      <c r="H439" s="189">
        <v>0</v>
      </c>
      <c r="I439" s="189">
        <v>3</v>
      </c>
      <c r="J439" s="184"/>
    </row>
    <row r="440" spans="2:10" s="185" customFormat="1" ht="18" customHeight="1">
      <c r="B440" s="186">
        <v>5512</v>
      </c>
      <c r="C440" s="187">
        <v>5191</v>
      </c>
      <c r="D440" s="188" t="s">
        <v>122</v>
      </c>
      <c r="E440" s="189">
        <v>0</v>
      </c>
      <c r="F440" s="189">
        <v>0</v>
      </c>
      <c r="G440" s="189">
        <v>0</v>
      </c>
      <c r="H440" s="189">
        <v>0</v>
      </c>
      <c r="I440" s="189">
        <v>0</v>
      </c>
      <c r="J440" s="184"/>
    </row>
    <row r="441" spans="2:10" s="185" customFormat="1" ht="18" customHeight="1">
      <c r="B441" s="186">
        <v>5512</v>
      </c>
      <c r="C441" s="187">
        <v>5194</v>
      </c>
      <c r="D441" s="188" t="s">
        <v>80</v>
      </c>
      <c r="E441" s="189">
        <v>1.88</v>
      </c>
      <c r="F441" s="189">
        <v>0</v>
      </c>
      <c r="G441" s="189">
        <v>0.83</v>
      </c>
      <c r="H441" s="189">
        <v>0</v>
      </c>
      <c r="I441" s="189">
        <v>0</v>
      </c>
      <c r="J441" s="184"/>
    </row>
    <row r="442" spans="2:10" s="185" customFormat="1" ht="18" customHeight="1">
      <c r="B442" s="186">
        <v>5512</v>
      </c>
      <c r="C442" s="187">
        <v>5222</v>
      </c>
      <c r="D442" s="188" t="s">
        <v>146</v>
      </c>
      <c r="E442" s="189">
        <v>15</v>
      </c>
      <c r="F442" s="189">
        <v>9.5</v>
      </c>
      <c r="G442" s="189">
        <v>33</v>
      </c>
      <c r="H442" s="189">
        <v>20</v>
      </c>
      <c r="I442" s="189">
        <v>35</v>
      </c>
      <c r="J442" s="184"/>
    </row>
    <row r="443" spans="2:10" s="185" customFormat="1" ht="18" customHeight="1">
      <c r="B443" s="186">
        <v>5512</v>
      </c>
      <c r="C443" s="187">
        <v>6121</v>
      </c>
      <c r="D443" s="188" t="s">
        <v>65</v>
      </c>
      <c r="E443" s="189">
        <v>730.7</v>
      </c>
      <c r="F443" s="189">
        <v>440.8</v>
      </c>
      <c r="G443" s="189">
        <v>0</v>
      </c>
      <c r="H443" s="189">
        <v>7.78</v>
      </c>
      <c r="I443" s="189">
        <v>0</v>
      </c>
      <c r="J443" s="184"/>
    </row>
    <row r="444" spans="2:10" s="185" customFormat="1" ht="18" customHeight="1">
      <c r="B444" s="186">
        <v>5512</v>
      </c>
      <c r="C444" s="187">
        <v>6122</v>
      </c>
      <c r="D444" s="188" t="s">
        <v>94</v>
      </c>
      <c r="E444" s="189">
        <v>0</v>
      </c>
      <c r="F444" s="189">
        <v>39.2</v>
      </c>
      <c r="G444" s="189">
        <v>0</v>
      </c>
      <c r="H444" s="189">
        <v>0</v>
      </c>
      <c r="I444" s="189">
        <v>0</v>
      </c>
      <c r="J444" s="184"/>
    </row>
    <row r="445" spans="1:10" s="185" customFormat="1" ht="18" customHeight="1">
      <c r="A445" s="197"/>
      <c r="B445" s="663">
        <v>5512</v>
      </c>
      <c r="C445" s="664" t="s">
        <v>19</v>
      </c>
      <c r="D445" s="665" t="s">
        <v>108</v>
      </c>
      <c r="E445" s="666">
        <f>SUM(E422:E444)</f>
        <v>949.13</v>
      </c>
      <c r="F445" s="666">
        <f>SUM(F422:F444)</f>
        <v>676.63</v>
      </c>
      <c r="G445" s="666">
        <f>SUM(G422:G444)</f>
        <v>286.71000000000004</v>
      </c>
      <c r="H445" s="666">
        <f>SUM(H422:H444)</f>
        <v>131.49</v>
      </c>
      <c r="I445" s="666">
        <f>SUM(I422:I444)</f>
        <v>183</v>
      </c>
      <c r="J445" s="196"/>
    </row>
    <row r="446" spans="1:10" s="185" customFormat="1" ht="18" customHeight="1">
      <c r="A446" s="204"/>
      <c r="B446" s="623">
        <v>551</v>
      </c>
      <c r="C446" s="615" t="s">
        <v>21</v>
      </c>
      <c r="D446" s="616" t="s">
        <v>108</v>
      </c>
      <c r="E446" s="624">
        <f>E445</f>
        <v>949.13</v>
      </c>
      <c r="F446" s="624">
        <f>F445</f>
        <v>676.63</v>
      </c>
      <c r="G446" s="624">
        <f>G445</f>
        <v>286.71000000000004</v>
      </c>
      <c r="H446" s="624">
        <f>H445</f>
        <v>131.49</v>
      </c>
      <c r="I446" s="624">
        <f>I445</f>
        <v>183</v>
      </c>
      <c r="J446" s="203"/>
    </row>
    <row r="447" spans="2:10" s="185" customFormat="1" ht="18" customHeight="1">
      <c r="B447" s="186">
        <v>6112</v>
      </c>
      <c r="C447" s="187">
        <v>5023</v>
      </c>
      <c r="D447" s="188" t="s">
        <v>109</v>
      </c>
      <c r="E447" s="189">
        <v>739.16</v>
      </c>
      <c r="F447" s="189">
        <v>762.04</v>
      </c>
      <c r="G447" s="189">
        <v>992.94</v>
      </c>
      <c r="H447" s="189">
        <v>830.79</v>
      </c>
      <c r="I447" s="189">
        <v>835</v>
      </c>
      <c r="J447" s="184"/>
    </row>
    <row r="448" spans="2:10" s="185" customFormat="1" ht="18" customHeight="1">
      <c r="B448" s="186">
        <v>6112</v>
      </c>
      <c r="C448" s="187">
        <v>5029</v>
      </c>
      <c r="D448" s="188" t="s">
        <v>110</v>
      </c>
      <c r="E448" s="189">
        <v>0</v>
      </c>
      <c r="F448" s="189">
        <v>0</v>
      </c>
      <c r="G448" s="189">
        <v>0</v>
      </c>
      <c r="H448" s="189">
        <v>0</v>
      </c>
      <c r="I448" s="189">
        <v>0</v>
      </c>
      <c r="J448" s="184"/>
    </row>
    <row r="449" spans="2:10" s="185" customFormat="1" ht="18" customHeight="1">
      <c r="B449" s="186">
        <v>6112</v>
      </c>
      <c r="C449" s="187">
        <v>5031</v>
      </c>
      <c r="D449" s="188" t="s">
        <v>76</v>
      </c>
      <c r="E449" s="189">
        <v>140.37</v>
      </c>
      <c r="F449" s="189">
        <v>133.8</v>
      </c>
      <c r="G449" s="189">
        <v>125.77</v>
      </c>
      <c r="H449" s="189">
        <v>113.25</v>
      </c>
      <c r="I449" s="189">
        <v>120</v>
      </c>
      <c r="J449" s="184"/>
    </row>
    <row r="450" spans="2:10" s="185" customFormat="1" ht="18" customHeight="1">
      <c r="B450" s="186">
        <v>6112</v>
      </c>
      <c r="C450" s="187">
        <v>5032</v>
      </c>
      <c r="D450" s="188" t="s">
        <v>77</v>
      </c>
      <c r="E450" s="189">
        <v>68.93</v>
      </c>
      <c r="F450" s="189">
        <v>70</v>
      </c>
      <c r="G450" s="189">
        <v>65.74</v>
      </c>
      <c r="H450" s="189">
        <v>76.18</v>
      </c>
      <c r="I450" s="189">
        <v>75</v>
      </c>
      <c r="J450" s="184"/>
    </row>
    <row r="451" spans="2:10" s="185" customFormat="1" ht="18" customHeight="1">
      <c r="B451" s="186">
        <v>6112</v>
      </c>
      <c r="C451" s="187">
        <v>5499</v>
      </c>
      <c r="D451" s="188" t="s">
        <v>104</v>
      </c>
      <c r="E451" s="189">
        <v>0</v>
      </c>
      <c r="F451" s="189">
        <v>0</v>
      </c>
      <c r="G451" s="189">
        <v>2.37</v>
      </c>
      <c r="H451" s="189">
        <v>0</v>
      </c>
      <c r="I451" s="189">
        <v>0</v>
      </c>
      <c r="J451" s="184"/>
    </row>
    <row r="452" spans="1:10" s="185" customFormat="1" ht="18" customHeight="1">
      <c r="A452" s="197"/>
      <c r="B452" s="663">
        <v>6112</v>
      </c>
      <c r="C452" s="664" t="s">
        <v>19</v>
      </c>
      <c r="D452" s="665" t="s">
        <v>111</v>
      </c>
      <c r="E452" s="666">
        <f>SUM(E447:E451)</f>
        <v>948.46</v>
      </c>
      <c r="F452" s="666">
        <f>SUM(F447:F451)</f>
        <v>965.8399999999999</v>
      </c>
      <c r="G452" s="666">
        <f>SUM(G447:G451)</f>
        <v>1186.82</v>
      </c>
      <c r="H452" s="666">
        <f>SUM(H447:H451)</f>
        <v>1020.22</v>
      </c>
      <c r="I452" s="666">
        <f>SUM(I447:I451)</f>
        <v>1030</v>
      </c>
      <c r="J452" s="196"/>
    </row>
    <row r="453" spans="2:10" s="185" customFormat="1" ht="18" customHeight="1">
      <c r="B453" s="186">
        <v>6114</v>
      </c>
      <c r="C453" s="187">
        <v>5021</v>
      </c>
      <c r="D453" s="188" t="s">
        <v>75</v>
      </c>
      <c r="E453" s="189">
        <v>0</v>
      </c>
      <c r="F453" s="189">
        <v>21.3</v>
      </c>
      <c r="G453" s="189">
        <v>21.89</v>
      </c>
      <c r="H453" s="189">
        <v>0</v>
      </c>
      <c r="I453" s="189">
        <v>0</v>
      </c>
      <c r="J453" s="184"/>
    </row>
    <row r="454" spans="2:10" s="185" customFormat="1" ht="18" customHeight="1">
      <c r="B454" s="186">
        <v>6114</v>
      </c>
      <c r="C454" s="187">
        <v>5032</v>
      </c>
      <c r="D454" s="188" t="s">
        <v>77</v>
      </c>
      <c r="E454" s="189">
        <v>0</v>
      </c>
      <c r="F454" s="189">
        <v>1.26</v>
      </c>
      <c r="G454" s="189">
        <v>1.26</v>
      </c>
      <c r="H454" s="189">
        <v>0</v>
      </c>
      <c r="I454" s="189">
        <v>0</v>
      </c>
      <c r="J454" s="184"/>
    </row>
    <row r="455" spans="2:10" s="185" customFormat="1" ht="18" customHeight="1">
      <c r="B455" s="186">
        <v>6114</v>
      </c>
      <c r="C455" s="187">
        <v>5139</v>
      </c>
      <c r="D455" s="188" t="s">
        <v>71</v>
      </c>
      <c r="E455" s="189">
        <v>0</v>
      </c>
      <c r="F455" s="189">
        <v>5.58</v>
      </c>
      <c r="G455" s="189">
        <v>10.22</v>
      </c>
      <c r="H455" s="189">
        <v>0</v>
      </c>
      <c r="I455" s="189">
        <v>0</v>
      </c>
      <c r="J455" s="184"/>
    </row>
    <row r="456" spans="2:10" s="185" customFormat="1" ht="18" customHeight="1">
      <c r="B456" s="186">
        <v>6114</v>
      </c>
      <c r="C456" s="187">
        <v>5153</v>
      </c>
      <c r="D456" s="188" t="s">
        <v>73</v>
      </c>
      <c r="E456" s="189">
        <v>0</v>
      </c>
      <c r="F456" s="189">
        <v>1.9</v>
      </c>
      <c r="G456" s="189">
        <v>1.9</v>
      </c>
      <c r="H456" s="189">
        <v>0</v>
      </c>
      <c r="I456" s="189">
        <v>0</v>
      </c>
      <c r="J456" s="184"/>
    </row>
    <row r="457" spans="2:10" s="185" customFormat="1" ht="18" customHeight="1">
      <c r="B457" s="186">
        <v>6114</v>
      </c>
      <c r="C457" s="187">
        <v>5154</v>
      </c>
      <c r="D457" s="188" t="s">
        <v>68</v>
      </c>
      <c r="E457" s="189">
        <v>0</v>
      </c>
      <c r="F457" s="189">
        <v>2</v>
      </c>
      <c r="G457" s="189">
        <v>2</v>
      </c>
      <c r="H457" s="189">
        <v>0</v>
      </c>
      <c r="I457" s="189">
        <v>0</v>
      </c>
      <c r="J457" s="184"/>
    </row>
    <row r="458" spans="2:10" s="185" customFormat="1" ht="18" customHeight="1">
      <c r="B458" s="186">
        <v>6114</v>
      </c>
      <c r="C458" s="187">
        <v>5161</v>
      </c>
      <c r="D458" s="188" t="s">
        <v>101</v>
      </c>
      <c r="E458" s="189">
        <v>0</v>
      </c>
      <c r="F458" s="189">
        <v>0</v>
      </c>
      <c r="G458" s="189">
        <v>0.21</v>
      </c>
      <c r="H458" s="189">
        <v>0</v>
      </c>
      <c r="I458" s="189">
        <v>0</v>
      </c>
      <c r="J458" s="184"/>
    </row>
    <row r="459" spans="2:10" s="185" customFormat="1" ht="18" customHeight="1">
      <c r="B459" s="186">
        <v>6114</v>
      </c>
      <c r="C459" s="187">
        <v>5162</v>
      </c>
      <c r="D459" s="188" t="s">
        <v>93</v>
      </c>
      <c r="E459" s="189">
        <v>0</v>
      </c>
      <c r="F459" s="189">
        <v>0.71</v>
      </c>
      <c r="G459" s="189">
        <v>0</v>
      </c>
      <c r="H459" s="189">
        <v>0</v>
      </c>
      <c r="I459" s="189">
        <v>0</v>
      </c>
      <c r="J459" s="184"/>
    </row>
    <row r="460" spans="2:10" s="185" customFormat="1" ht="18" customHeight="1">
      <c r="B460" s="186">
        <v>6114</v>
      </c>
      <c r="C460" s="187">
        <v>5169</v>
      </c>
      <c r="D460" s="188" t="s">
        <v>62</v>
      </c>
      <c r="E460" s="189">
        <v>0</v>
      </c>
      <c r="F460" s="189">
        <v>0</v>
      </c>
      <c r="G460" s="189">
        <v>2.2</v>
      </c>
      <c r="H460" s="189">
        <v>0</v>
      </c>
      <c r="I460" s="189">
        <v>0</v>
      </c>
      <c r="J460" s="184"/>
    </row>
    <row r="461" spans="2:10" s="185" customFormat="1" ht="18" customHeight="1">
      <c r="B461" s="186">
        <v>6114</v>
      </c>
      <c r="C461" s="187">
        <v>5175</v>
      </c>
      <c r="D461" s="188" t="s">
        <v>84</v>
      </c>
      <c r="E461" s="189">
        <v>0</v>
      </c>
      <c r="F461" s="189">
        <v>2.88</v>
      </c>
      <c r="G461" s="189">
        <v>1.22</v>
      </c>
      <c r="H461" s="189">
        <v>0</v>
      </c>
      <c r="I461" s="189">
        <v>0</v>
      </c>
      <c r="J461" s="184"/>
    </row>
    <row r="462" spans="1:10" s="185" customFormat="1" ht="18" customHeight="1">
      <c r="A462" s="197"/>
      <c r="B462" s="663">
        <v>6114</v>
      </c>
      <c r="C462" s="664" t="s">
        <v>19</v>
      </c>
      <c r="D462" s="665" t="s">
        <v>112</v>
      </c>
      <c r="E462" s="666">
        <f>SUM(E453:E461)</f>
        <v>0</v>
      </c>
      <c r="F462" s="666">
        <f>SUM(F453:F461)</f>
        <v>35.63</v>
      </c>
      <c r="G462" s="666">
        <f>SUM(G453:G461)</f>
        <v>40.900000000000006</v>
      </c>
      <c r="H462" s="666">
        <f>SUM(H453:H461)</f>
        <v>0</v>
      </c>
      <c r="I462" s="666">
        <f>SUM(I453:I461)</f>
        <v>0</v>
      </c>
      <c r="J462" s="196"/>
    </row>
    <row r="463" spans="1:10" s="185" customFormat="1" ht="18" customHeight="1">
      <c r="A463" s="197"/>
      <c r="B463" s="186">
        <v>6115</v>
      </c>
      <c r="C463" s="187">
        <v>5019</v>
      </c>
      <c r="D463" s="188" t="s">
        <v>106</v>
      </c>
      <c r="E463" s="189">
        <v>0</v>
      </c>
      <c r="F463" s="189">
        <v>0</v>
      </c>
      <c r="G463" s="189">
        <v>1.32</v>
      </c>
      <c r="H463" s="189">
        <v>0</v>
      </c>
      <c r="I463" s="189">
        <v>0</v>
      </c>
      <c r="J463" s="196"/>
    </row>
    <row r="464" spans="2:10" s="185" customFormat="1" ht="18" customHeight="1">
      <c r="B464" s="186">
        <v>6115</v>
      </c>
      <c r="C464" s="187">
        <v>5021</v>
      </c>
      <c r="D464" s="188" t="s">
        <v>75</v>
      </c>
      <c r="E464" s="189">
        <v>17.72</v>
      </c>
      <c r="F464" s="189">
        <v>0</v>
      </c>
      <c r="G464" s="189">
        <v>34.82</v>
      </c>
      <c r="H464" s="189">
        <v>0</v>
      </c>
      <c r="I464" s="189">
        <v>0</v>
      </c>
      <c r="J464" s="184"/>
    </row>
    <row r="465" spans="2:10" s="185" customFormat="1" ht="18" customHeight="1">
      <c r="B465" s="186">
        <v>6115</v>
      </c>
      <c r="C465" s="187">
        <v>5032</v>
      </c>
      <c r="D465" s="188" t="s">
        <v>77</v>
      </c>
      <c r="E465" s="189">
        <v>1.26</v>
      </c>
      <c r="F465" s="189">
        <v>0</v>
      </c>
      <c r="G465" s="189">
        <v>1.8</v>
      </c>
      <c r="H465" s="189">
        <v>0</v>
      </c>
      <c r="I465" s="189">
        <v>0</v>
      </c>
      <c r="J465" s="184"/>
    </row>
    <row r="466" spans="2:10" s="185" customFormat="1" ht="18" customHeight="1">
      <c r="B466" s="186">
        <v>6115</v>
      </c>
      <c r="C466" s="187">
        <v>5139</v>
      </c>
      <c r="D466" s="188" t="s">
        <v>71</v>
      </c>
      <c r="E466" s="189">
        <v>4.07</v>
      </c>
      <c r="F466" s="189">
        <v>0</v>
      </c>
      <c r="G466" s="189">
        <v>7.6</v>
      </c>
      <c r="H466" s="189">
        <v>0</v>
      </c>
      <c r="I466" s="189">
        <v>0</v>
      </c>
      <c r="J466" s="184"/>
    </row>
    <row r="467" spans="2:10" s="185" customFormat="1" ht="18" customHeight="1">
      <c r="B467" s="186">
        <v>6115</v>
      </c>
      <c r="C467" s="187">
        <v>5153</v>
      </c>
      <c r="D467" s="188" t="s">
        <v>73</v>
      </c>
      <c r="E467" s="189">
        <v>1.1</v>
      </c>
      <c r="F467" s="189">
        <v>0</v>
      </c>
      <c r="G467" s="189">
        <v>3.78</v>
      </c>
      <c r="H467" s="189">
        <v>0</v>
      </c>
      <c r="I467" s="189">
        <v>0</v>
      </c>
      <c r="J467" s="184"/>
    </row>
    <row r="468" spans="2:10" s="185" customFormat="1" ht="18" customHeight="1">
      <c r="B468" s="186">
        <v>6115</v>
      </c>
      <c r="C468" s="187">
        <v>5154</v>
      </c>
      <c r="D468" s="188" t="s">
        <v>68</v>
      </c>
      <c r="E468" s="189">
        <v>1.2</v>
      </c>
      <c r="F468" s="189">
        <v>0</v>
      </c>
      <c r="G468" s="189">
        <v>3.9</v>
      </c>
      <c r="H468" s="189">
        <v>0</v>
      </c>
      <c r="I468" s="189">
        <v>0</v>
      </c>
      <c r="J468" s="184"/>
    </row>
    <row r="469" spans="2:10" s="185" customFormat="1" ht="18" customHeight="1">
      <c r="B469" s="186">
        <v>6115</v>
      </c>
      <c r="C469" s="187">
        <v>5162</v>
      </c>
      <c r="D469" s="188" t="s">
        <v>93</v>
      </c>
      <c r="E469" s="189">
        <v>0</v>
      </c>
      <c r="F469" s="189">
        <v>0</v>
      </c>
      <c r="G469" s="189">
        <v>0</v>
      </c>
      <c r="H469" s="189">
        <v>0</v>
      </c>
      <c r="I469" s="189">
        <v>0</v>
      </c>
      <c r="J469" s="184"/>
    </row>
    <row r="470" spans="2:10" s="185" customFormat="1" ht="18" customHeight="1">
      <c r="B470" s="186">
        <v>6115</v>
      </c>
      <c r="C470" s="187">
        <v>5169</v>
      </c>
      <c r="D470" s="188" t="s">
        <v>62</v>
      </c>
      <c r="E470" s="189">
        <v>0</v>
      </c>
      <c r="F470" s="189">
        <v>0</v>
      </c>
      <c r="G470" s="189">
        <v>0</v>
      </c>
      <c r="H470" s="189">
        <v>0</v>
      </c>
      <c r="I470" s="189">
        <v>0</v>
      </c>
      <c r="J470" s="184"/>
    </row>
    <row r="471" spans="2:10" s="185" customFormat="1" ht="18" customHeight="1">
      <c r="B471" s="186">
        <v>6115</v>
      </c>
      <c r="C471" s="187">
        <v>5171</v>
      </c>
      <c r="D471" s="188" t="s">
        <v>64</v>
      </c>
      <c r="E471" s="189">
        <v>0</v>
      </c>
      <c r="F471" s="189">
        <v>0</v>
      </c>
      <c r="G471" s="189">
        <v>0</v>
      </c>
      <c r="H471" s="189">
        <v>0</v>
      </c>
      <c r="I471" s="189">
        <v>0</v>
      </c>
      <c r="J471" s="184"/>
    </row>
    <row r="472" spans="2:10" s="185" customFormat="1" ht="18" customHeight="1">
      <c r="B472" s="186">
        <v>6115</v>
      </c>
      <c r="C472" s="187">
        <v>5175</v>
      </c>
      <c r="D472" s="188" t="s">
        <v>84</v>
      </c>
      <c r="E472" s="189">
        <v>5.12</v>
      </c>
      <c r="F472" s="189">
        <v>0</v>
      </c>
      <c r="G472" s="189">
        <v>3</v>
      </c>
      <c r="H472" s="189">
        <v>0</v>
      </c>
      <c r="I472" s="189">
        <v>0</v>
      </c>
      <c r="J472" s="184"/>
    </row>
    <row r="473" spans="1:10" s="185" customFormat="1" ht="18" customHeight="1">
      <c r="A473" s="197"/>
      <c r="B473" s="663">
        <v>6115</v>
      </c>
      <c r="C473" s="664" t="s">
        <v>19</v>
      </c>
      <c r="D473" s="665" t="s">
        <v>113</v>
      </c>
      <c r="E473" s="666">
        <f>SUM(E463:E472)</f>
        <v>30.470000000000002</v>
      </c>
      <c r="F473" s="666">
        <f>SUM(F463:F472)</f>
        <v>0</v>
      </c>
      <c r="G473" s="666">
        <f>SUM(G463:G472)</f>
        <v>56.22</v>
      </c>
      <c r="H473" s="666">
        <f>SUM(H463:H472)</f>
        <v>0</v>
      </c>
      <c r="I473" s="666">
        <f>SUM(I463:I472)</f>
        <v>0</v>
      </c>
      <c r="J473" s="196"/>
    </row>
    <row r="474" spans="1:10" s="185" customFormat="1" ht="18" customHeight="1">
      <c r="A474" s="204"/>
      <c r="B474" s="630">
        <v>611</v>
      </c>
      <c r="C474" s="631" t="s">
        <v>21</v>
      </c>
      <c r="D474" s="632" t="s">
        <v>114</v>
      </c>
      <c r="E474" s="633">
        <f>E452+E462+E473</f>
        <v>978.9300000000001</v>
      </c>
      <c r="F474" s="633">
        <f>F452+F462+F473</f>
        <v>1001.4699999999999</v>
      </c>
      <c r="G474" s="633">
        <f>G452+G462+G473</f>
        <v>1283.94</v>
      </c>
      <c r="H474" s="633">
        <f>H452+H462+H473</f>
        <v>1020.22</v>
      </c>
      <c r="I474" s="633">
        <f>I452+I462+I473</f>
        <v>1030</v>
      </c>
      <c r="J474" s="203"/>
    </row>
    <row r="475" spans="1:10" s="185" customFormat="1" ht="18" customHeight="1">
      <c r="A475" s="204"/>
      <c r="B475" s="186">
        <v>6149</v>
      </c>
      <c r="C475" s="187">
        <v>5139</v>
      </c>
      <c r="D475" s="188" t="s">
        <v>71</v>
      </c>
      <c r="E475" s="189">
        <v>0</v>
      </c>
      <c r="F475" s="189">
        <v>0</v>
      </c>
      <c r="G475" s="189">
        <v>5.31</v>
      </c>
      <c r="H475" s="189">
        <v>0</v>
      </c>
      <c r="I475" s="189">
        <v>0</v>
      </c>
      <c r="J475" s="203"/>
    </row>
    <row r="476" spans="1:10" s="185" customFormat="1" ht="18" customHeight="1">
      <c r="A476" s="204"/>
      <c r="B476" s="663">
        <v>6149</v>
      </c>
      <c r="C476" s="664" t="s">
        <v>19</v>
      </c>
      <c r="D476" s="665" t="s">
        <v>347</v>
      </c>
      <c r="E476" s="666">
        <f>E475</f>
        <v>0</v>
      </c>
      <c r="F476" s="666">
        <f aca="true" t="shared" si="10" ref="F476:I477">F475</f>
        <v>0</v>
      </c>
      <c r="G476" s="666">
        <f t="shared" si="10"/>
        <v>5.31</v>
      </c>
      <c r="H476" s="666">
        <f>H475</f>
        <v>0</v>
      </c>
      <c r="I476" s="666">
        <f t="shared" si="10"/>
        <v>0</v>
      </c>
      <c r="J476" s="203"/>
    </row>
    <row r="477" spans="1:10" s="185" customFormat="1" ht="18" customHeight="1">
      <c r="A477" s="204"/>
      <c r="B477" s="630">
        <v>614</v>
      </c>
      <c r="C477" s="631" t="s">
        <v>21</v>
      </c>
      <c r="D477" s="632" t="s">
        <v>348</v>
      </c>
      <c r="E477" s="633">
        <f>E476</f>
        <v>0</v>
      </c>
      <c r="F477" s="633">
        <f t="shared" si="10"/>
        <v>0</v>
      </c>
      <c r="G477" s="633">
        <f t="shared" si="10"/>
        <v>5.31</v>
      </c>
      <c r="H477" s="633">
        <f>H476</f>
        <v>0</v>
      </c>
      <c r="I477" s="633">
        <f t="shared" si="10"/>
        <v>0</v>
      </c>
      <c r="J477" s="203"/>
    </row>
    <row r="478" spans="2:10" s="185" customFormat="1" ht="18" customHeight="1">
      <c r="B478" s="186">
        <v>6171</v>
      </c>
      <c r="C478" s="187">
        <v>5011</v>
      </c>
      <c r="D478" s="188" t="s">
        <v>91</v>
      </c>
      <c r="E478" s="189">
        <v>1928.41</v>
      </c>
      <c r="F478" s="189">
        <v>1906.88</v>
      </c>
      <c r="G478" s="189">
        <v>1912.54</v>
      </c>
      <c r="H478" s="189">
        <v>1854.56</v>
      </c>
      <c r="I478" s="189">
        <v>1550</v>
      </c>
      <c r="J478" s="184"/>
    </row>
    <row r="479" spans="2:10" s="185" customFormat="1" ht="18" customHeight="1">
      <c r="B479" s="186">
        <v>6171</v>
      </c>
      <c r="C479" s="187">
        <v>5021</v>
      </c>
      <c r="D479" s="188" t="s">
        <v>75</v>
      </c>
      <c r="E479" s="189">
        <v>7.5</v>
      </c>
      <c r="F479" s="189">
        <v>0</v>
      </c>
      <c r="G479" s="189">
        <v>30.36</v>
      </c>
      <c r="H479" s="189">
        <v>12.75</v>
      </c>
      <c r="I479" s="189">
        <v>40</v>
      </c>
      <c r="J479" s="184"/>
    </row>
    <row r="480" spans="2:10" s="185" customFormat="1" ht="18" customHeight="1">
      <c r="B480" s="186">
        <v>6171</v>
      </c>
      <c r="C480" s="187">
        <v>5031</v>
      </c>
      <c r="D480" s="188" t="s">
        <v>76</v>
      </c>
      <c r="E480" s="189">
        <v>507.69</v>
      </c>
      <c r="F480" s="189">
        <v>471.9</v>
      </c>
      <c r="G480" s="189">
        <v>483.54</v>
      </c>
      <c r="H480" s="189">
        <v>465.23</v>
      </c>
      <c r="I480" s="189">
        <v>395</v>
      </c>
      <c r="J480" s="184"/>
    </row>
    <row r="481" spans="2:10" s="185" customFormat="1" ht="18" customHeight="1">
      <c r="B481" s="186">
        <v>6171</v>
      </c>
      <c r="C481" s="187">
        <v>5032</v>
      </c>
      <c r="D481" s="188" t="s">
        <v>77</v>
      </c>
      <c r="E481" s="189">
        <v>175.94</v>
      </c>
      <c r="F481" s="189">
        <v>171.62</v>
      </c>
      <c r="G481" s="189">
        <v>174.27</v>
      </c>
      <c r="H481" s="189">
        <v>167.49</v>
      </c>
      <c r="I481" s="189">
        <v>142.5</v>
      </c>
      <c r="J481" s="184"/>
    </row>
    <row r="482" spans="2:10" s="185" customFormat="1" ht="18" customHeight="1">
      <c r="B482" s="186">
        <v>6171</v>
      </c>
      <c r="C482" s="187">
        <v>5038</v>
      </c>
      <c r="D482" s="188" t="s">
        <v>115</v>
      </c>
      <c r="E482" s="189">
        <v>12.07</v>
      </c>
      <c r="F482" s="189">
        <v>11.75</v>
      </c>
      <c r="G482" s="189">
        <v>13.95</v>
      </c>
      <c r="H482" s="189">
        <v>12.2</v>
      </c>
      <c r="I482" s="189">
        <v>14</v>
      </c>
      <c r="J482" s="184"/>
    </row>
    <row r="483" spans="2:10" s="185" customFormat="1" ht="18" customHeight="1">
      <c r="B483" s="186">
        <v>6171</v>
      </c>
      <c r="C483" s="187">
        <v>5132</v>
      </c>
      <c r="D483" s="188" t="s">
        <v>92</v>
      </c>
      <c r="E483" s="189">
        <v>0</v>
      </c>
      <c r="F483" s="189">
        <v>0</v>
      </c>
      <c r="G483" s="189">
        <v>0</v>
      </c>
      <c r="H483" s="189">
        <v>0</v>
      </c>
      <c r="I483" s="189">
        <v>0</v>
      </c>
      <c r="J483" s="184"/>
    </row>
    <row r="484" spans="2:10" s="185" customFormat="1" ht="18" customHeight="1">
      <c r="B484" s="186">
        <v>6171</v>
      </c>
      <c r="C484" s="187">
        <v>5133</v>
      </c>
      <c r="D484" s="188" t="s">
        <v>253</v>
      </c>
      <c r="E484" s="189">
        <v>0</v>
      </c>
      <c r="F484" s="189">
        <v>0.43</v>
      </c>
      <c r="G484" s="189">
        <v>0.09</v>
      </c>
      <c r="H484" s="189">
        <v>0.46</v>
      </c>
      <c r="I484" s="189">
        <v>0</v>
      </c>
      <c r="J484" s="184"/>
    </row>
    <row r="485" spans="2:10" s="185" customFormat="1" ht="18" customHeight="1">
      <c r="B485" s="186">
        <v>6171</v>
      </c>
      <c r="C485" s="187">
        <v>5136</v>
      </c>
      <c r="D485" s="188" t="s">
        <v>63</v>
      </c>
      <c r="E485" s="189">
        <v>43.65</v>
      </c>
      <c r="F485" s="189">
        <v>36.67</v>
      </c>
      <c r="G485" s="189">
        <v>37.71</v>
      </c>
      <c r="H485" s="189">
        <v>15.59</v>
      </c>
      <c r="I485" s="189">
        <v>20</v>
      </c>
      <c r="J485" s="184"/>
    </row>
    <row r="486" spans="2:10" s="185" customFormat="1" ht="18" customHeight="1">
      <c r="B486" s="186">
        <v>6171</v>
      </c>
      <c r="C486" s="187">
        <v>5137</v>
      </c>
      <c r="D486" s="188" t="s">
        <v>78</v>
      </c>
      <c r="E486" s="189">
        <v>15.38</v>
      </c>
      <c r="F486" s="189">
        <v>40.22</v>
      </c>
      <c r="G486" s="189">
        <v>10.43</v>
      </c>
      <c r="H486" s="189">
        <v>72.9</v>
      </c>
      <c r="I486" s="189">
        <v>60</v>
      </c>
      <c r="J486" s="184" t="s">
        <v>192</v>
      </c>
    </row>
    <row r="487" spans="2:10" s="185" customFormat="1" ht="18" customHeight="1">
      <c r="B487" s="186">
        <v>6171</v>
      </c>
      <c r="C487" s="187">
        <v>5138</v>
      </c>
      <c r="D487" s="188" t="s">
        <v>81</v>
      </c>
      <c r="E487" s="189">
        <v>5.5</v>
      </c>
      <c r="F487" s="189">
        <v>0</v>
      </c>
      <c r="G487" s="189">
        <v>0</v>
      </c>
      <c r="H487" s="189">
        <v>2</v>
      </c>
      <c r="I487" s="189">
        <v>0</v>
      </c>
      <c r="J487" s="184"/>
    </row>
    <row r="488" spans="2:10" s="185" customFormat="1" ht="18" customHeight="1">
      <c r="B488" s="186">
        <v>6171</v>
      </c>
      <c r="C488" s="187">
        <v>5139</v>
      </c>
      <c r="D488" s="188" t="s">
        <v>71</v>
      </c>
      <c r="E488" s="189">
        <v>71.09</v>
      </c>
      <c r="F488" s="189">
        <v>80.46</v>
      </c>
      <c r="G488" s="189">
        <v>110</v>
      </c>
      <c r="H488" s="189">
        <v>125.96</v>
      </c>
      <c r="I488" s="189">
        <v>80</v>
      </c>
      <c r="J488" s="184"/>
    </row>
    <row r="489" spans="2:10" s="185" customFormat="1" ht="18" customHeight="1">
      <c r="B489" s="186">
        <v>6171</v>
      </c>
      <c r="C489" s="187">
        <v>5151</v>
      </c>
      <c r="D489" s="188" t="s">
        <v>88</v>
      </c>
      <c r="E489" s="189">
        <v>47.84</v>
      </c>
      <c r="F489" s="189">
        <v>56.99</v>
      </c>
      <c r="G489" s="189">
        <v>61.17</v>
      </c>
      <c r="H489" s="189">
        <v>18.71</v>
      </c>
      <c r="I489" s="189">
        <v>30</v>
      </c>
      <c r="J489" s="184"/>
    </row>
    <row r="490" spans="2:10" s="185" customFormat="1" ht="18" customHeight="1">
      <c r="B490" s="186">
        <v>6171</v>
      </c>
      <c r="C490" s="187">
        <v>5153</v>
      </c>
      <c r="D490" s="188" t="s">
        <v>73</v>
      </c>
      <c r="E490" s="189">
        <v>61.92</v>
      </c>
      <c r="F490" s="189">
        <v>84.03</v>
      </c>
      <c r="G490" s="189">
        <v>70.37</v>
      </c>
      <c r="H490" s="189">
        <v>71.84</v>
      </c>
      <c r="I490" s="189">
        <v>70</v>
      </c>
      <c r="J490" s="184"/>
    </row>
    <row r="491" spans="2:10" s="185" customFormat="1" ht="18" customHeight="1">
      <c r="B491" s="186">
        <v>6171</v>
      </c>
      <c r="C491" s="187">
        <v>5154</v>
      </c>
      <c r="D491" s="188" t="s">
        <v>68</v>
      </c>
      <c r="E491" s="189">
        <v>105.7</v>
      </c>
      <c r="F491" s="189">
        <v>133.36</v>
      </c>
      <c r="G491" s="189">
        <v>119.06</v>
      </c>
      <c r="H491" s="189">
        <v>58.77</v>
      </c>
      <c r="I491" s="189">
        <v>80</v>
      </c>
      <c r="J491" s="184"/>
    </row>
    <row r="492" spans="2:10" s="185" customFormat="1" ht="18" customHeight="1">
      <c r="B492" s="186">
        <v>6171</v>
      </c>
      <c r="C492" s="187">
        <v>5156</v>
      </c>
      <c r="D492" s="188" t="s">
        <v>82</v>
      </c>
      <c r="E492" s="189">
        <v>59.32</v>
      </c>
      <c r="F492" s="189">
        <v>34.62</v>
      </c>
      <c r="G492" s="189">
        <v>38.95</v>
      </c>
      <c r="H492" s="189">
        <v>31.99</v>
      </c>
      <c r="I492" s="189">
        <v>40</v>
      </c>
      <c r="J492" s="184"/>
    </row>
    <row r="493" spans="2:10" s="185" customFormat="1" ht="18" customHeight="1">
      <c r="B493" s="186">
        <v>6171</v>
      </c>
      <c r="C493" s="187">
        <v>5161</v>
      </c>
      <c r="D493" s="188" t="s">
        <v>101</v>
      </c>
      <c r="E493" s="189">
        <v>31.03</v>
      </c>
      <c r="F493" s="189">
        <v>30.56</v>
      </c>
      <c r="G493" s="189">
        <v>31.72</v>
      </c>
      <c r="H493" s="189">
        <v>37.11</v>
      </c>
      <c r="I493" s="189">
        <v>33</v>
      </c>
      <c r="J493" s="184"/>
    </row>
    <row r="494" spans="2:10" s="185" customFormat="1" ht="18" customHeight="1">
      <c r="B494" s="186">
        <v>6171</v>
      </c>
      <c r="C494" s="187">
        <v>5162</v>
      </c>
      <c r="D494" s="188" t="s">
        <v>93</v>
      </c>
      <c r="E494" s="189">
        <v>64.05</v>
      </c>
      <c r="F494" s="189">
        <v>78.11</v>
      </c>
      <c r="G494" s="189">
        <v>84.94</v>
      </c>
      <c r="H494" s="189">
        <v>89.2</v>
      </c>
      <c r="I494" s="189">
        <v>82</v>
      </c>
      <c r="J494" s="184"/>
    </row>
    <row r="495" spans="2:10" s="185" customFormat="1" ht="18" customHeight="1">
      <c r="B495" s="186">
        <v>6171</v>
      </c>
      <c r="C495" s="187">
        <v>5163</v>
      </c>
      <c r="D495" s="188" t="s">
        <v>107</v>
      </c>
      <c r="E495" s="189">
        <v>129.95</v>
      </c>
      <c r="F495" s="189">
        <v>111.38</v>
      </c>
      <c r="G495" s="189">
        <v>124.28</v>
      </c>
      <c r="H495" s="189">
        <v>113.9</v>
      </c>
      <c r="I495" s="189">
        <v>115</v>
      </c>
      <c r="J495" s="184" t="s">
        <v>258</v>
      </c>
    </row>
    <row r="496" spans="2:10" s="185" customFormat="1" ht="18" customHeight="1">
      <c r="B496" s="186">
        <v>6171</v>
      </c>
      <c r="C496" s="187">
        <v>5165</v>
      </c>
      <c r="D496" s="188" t="s">
        <v>116</v>
      </c>
      <c r="E496" s="189">
        <v>0</v>
      </c>
      <c r="F496" s="189">
        <v>0</v>
      </c>
      <c r="G496" s="189">
        <v>0</v>
      </c>
      <c r="H496" s="189">
        <v>0</v>
      </c>
      <c r="I496" s="189">
        <v>0</v>
      </c>
      <c r="J496" s="184"/>
    </row>
    <row r="497" spans="2:10" s="185" customFormat="1" ht="18" customHeight="1">
      <c r="B497" s="186">
        <v>6171</v>
      </c>
      <c r="C497" s="187">
        <v>5167</v>
      </c>
      <c r="D497" s="188" t="s">
        <v>102</v>
      </c>
      <c r="E497" s="189">
        <v>21.11</v>
      </c>
      <c r="F497" s="189">
        <v>17.1</v>
      </c>
      <c r="G497" s="189">
        <v>22.73</v>
      </c>
      <c r="H497" s="189">
        <v>31.65</v>
      </c>
      <c r="I497" s="189">
        <v>25</v>
      </c>
      <c r="J497" s="184"/>
    </row>
    <row r="498" spans="2:10" s="185" customFormat="1" ht="18" customHeight="1">
      <c r="B498" s="186">
        <v>6171</v>
      </c>
      <c r="C498" s="187">
        <v>5169</v>
      </c>
      <c r="D498" s="188" t="s">
        <v>62</v>
      </c>
      <c r="E498" s="189">
        <v>172.73</v>
      </c>
      <c r="F498" s="189">
        <v>414.02</v>
      </c>
      <c r="G498" s="189">
        <v>410.53</v>
      </c>
      <c r="H498" s="189">
        <v>248.82</v>
      </c>
      <c r="I498" s="189">
        <v>270</v>
      </c>
      <c r="J498" s="184"/>
    </row>
    <row r="499" spans="2:10" s="185" customFormat="1" ht="18" customHeight="1">
      <c r="B499" s="186">
        <v>6171</v>
      </c>
      <c r="C499" s="187">
        <v>5171</v>
      </c>
      <c r="D499" s="188" t="s">
        <v>64</v>
      </c>
      <c r="E499" s="189">
        <v>26.67</v>
      </c>
      <c r="F499" s="189">
        <v>76.91</v>
      </c>
      <c r="G499" s="189">
        <v>7</v>
      </c>
      <c r="H499" s="189">
        <v>65.51</v>
      </c>
      <c r="I499" s="189">
        <v>250</v>
      </c>
      <c r="J499" s="184" t="s">
        <v>194</v>
      </c>
    </row>
    <row r="500" spans="2:10" s="185" customFormat="1" ht="18" customHeight="1">
      <c r="B500" s="186">
        <v>6171</v>
      </c>
      <c r="C500" s="187">
        <v>5172</v>
      </c>
      <c r="D500" s="188" t="s">
        <v>117</v>
      </c>
      <c r="E500" s="189">
        <v>24.81</v>
      </c>
      <c r="F500" s="189">
        <v>0</v>
      </c>
      <c r="G500" s="189">
        <v>0</v>
      </c>
      <c r="H500" s="189">
        <v>0</v>
      </c>
      <c r="I500" s="189">
        <v>0</v>
      </c>
      <c r="J500" s="184"/>
    </row>
    <row r="501" spans="2:10" s="185" customFormat="1" ht="18" customHeight="1">
      <c r="B501" s="186">
        <v>6171</v>
      </c>
      <c r="C501" s="187">
        <v>5173</v>
      </c>
      <c r="D501" s="188" t="s">
        <v>83</v>
      </c>
      <c r="E501" s="189">
        <v>6.78</v>
      </c>
      <c r="F501" s="189">
        <v>4.57</v>
      </c>
      <c r="G501" s="189">
        <v>5.3</v>
      </c>
      <c r="H501" s="189">
        <v>6.94</v>
      </c>
      <c r="I501" s="189">
        <v>6</v>
      </c>
      <c r="J501" s="184"/>
    </row>
    <row r="502" spans="2:10" s="185" customFormat="1" ht="18" customHeight="1">
      <c r="B502" s="186">
        <v>6171</v>
      </c>
      <c r="C502" s="187">
        <v>5175</v>
      </c>
      <c r="D502" s="188" t="s">
        <v>84</v>
      </c>
      <c r="E502" s="189">
        <v>19.92</v>
      </c>
      <c r="F502" s="189">
        <v>31.47</v>
      </c>
      <c r="G502" s="189">
        <v>31.36</v>
      </c>
      <c r="H502" s="189">
        <v>16.24</v>
      </c>
      <c r="I502" s="189">
        <v>20</v>
      </c>
      <c r="J502" s="184"/>
    </row>
    <row r="503" spans="2:10" s="185" customFormat="1" ht="18" customHeight="1">
      <c r="B503" s="186">
        <v>6171</v>
      </c>
      <c r="C503" s="187">
        <v>5178</v>
      </c>
      <c r="D503" s="188" t="s">
        <v>118</v>
      </c>
      <c r="E503" s="189">
        <v>69.29</v>
      </c>
      <c r="F503" s="189">
        <v>69.29</v>
      </c>
      <c r="G503" s="189">
        <v>18.52</v>
      </c>
      <c r="H503" s="189">
        <v>0</v>
      </c>
      <c r="I503" s="189">
        <v>0</v>
      </c>
      <c r="J503" s="184"/>
    </row>
    <row r="504" spans="2:10" s="185" customFormat="1" ht="18" customHeight="1">
      <c r="B504" s="186">
        <v>6171</v>
      </c>
      <c r="C504" s="187">
        <v>5192</v>
      </c>
      <c r="D504" s="188" t="s">
        <v>79</v>
      </c>
      <c r="E504" s="189">
        <v>0</v>
      </c>
      <c r="F504" s="189">
        <v>0</v>
      </c>
      <c r="G504" s="189">
        <v>0</v>
      </c>
      <c r="H504" s="189">
        <v>0</v>
      </c>
      <c r="I504" s="189">
        <v>0</v>
      </c>
      <c r="J504" s="184"/>
    </row>
    <row r="505" spans="2:10" s="185" customFormat="1" ht="18" customHeight="1">
      <c r="B505" s="186">
        <v>6171</v>
      </c>
      <c r="C505" s="187">
        <v>5194</v>
      </c>
      <c r="D505" s="188" t="s">
        <v>80</v>
      </c>
      <c r="E505" s="189">
        <v>20.25</v>
      </c>
      <c r="F505" s="189">
        <v>2.12</v>
      </c>
      <c r="G505" s="189">
        <v>17.02</v>
      </c>
      <c r="H505" s="189">
        <v>6.94</v>
      </c>
      <c r="I505" s="189">
        <v>10</v>
      </c>
      <c r="J505" s="184"/>
    </row>
    <row r="506" spans="2:10" s="185" customFormat="1" ht="18" customHeight="1">
      <c r="B506" s="186">
        <v>6171</v>
      </c>
      <c r="C506" s="187">
        <v>5221</v>
      </c>
      <c r="D506" s="188" t="s">
        <v>148</v>
      </c>
      <c r="E506" s="189">
        <v>0</v>
      </c>
      <c r="F506" s="189">
        <v>1</v>
      </c>
      <c r="G506" s="189">
        <v>4</v>
      </c>
      <c r="H506" s="189">
        <v>0</v>
      </c>
      <c r="I506" s="189">
        <v>0</v>
      </c>
      <c r="J506" s="184"/>
    </row>
    <row r="507" spans="2:10" s="185" customFormat="1" ht="18" customHeight="1">
      <c r="B507" s="186">
        <v>6171</v>
      </c>
      <c r="C507" s="187">
        <v>5222</v>
      </c>
      <c r="D507" s="188" t="s">
        <v>146</v>
      </c>
      <c r="E507" s="189">
        <v>0</v>
      </c>
      <c r="F507" s="189">
        <v>0</v>
      </c>
      <c r="G507" s="189">
        <v>0</v>
      </c>
      <c r="H507" s="189">
        <v>16</v>
      </c>
      <c r="I507" s="189">
        <v>30</v>
      </c>
      <c r="J507" s="184"/>
    </row>
    <row r="508" spans="2:10" s="185" customFormat="1" ht="18" customHeight="1">
      <c r="B508" s="186">
        <v>6171</v>
      </c>
      <c r="C508" s="187">
        <v>5229</v>
      </c>
      <c r="D508" s="188" t="s">
        <v>374</v>
      </c>
      <c r="E508" s="189"/>
      <c r="F508" s="189">
        <v>0</v>
      </c>
      <c r="G508" s="189">
        <v>0</v>
      </c>
      <c r="H508" s="189">
        <v>2.33</v>
      </c>
      <c r="I508" s="189">
        <v>0</v>
      </c>
      <c r="J508" s="184"/>
    </row>
    <row r="509" spans="2:10" s="185" customFormat="1" ht="18" customHeight="1">
      <c r="B509" s="186">
        <v>6171</v>
      </c>
      <c r="C509" s="187">
        <v>5321</v>
      </c>
      <c r="D509" s="188" t="s">
        <v>149</v>
      </c>
      <c r="E509" s="189">
        <v>2</v>
      </c>
      <c r="F509" s="189">
        <v>8</v>
      </c>
      <c r="G509" s="189">
        <v>0</v>
      </c>
      <c r="H509" s="189">
        <v>10</v>
      </c>
      <c r="I509" s="189">
        <v>0</v>
      </c>
      <c r="J509" s="184"/>
    </row>
    <row r="510" spans="2:10" s="185" customFormat="1" ht="18" customHeight="1">
      <c r="B510" s="186">
        <v>6171</v>
      </c>
      <c r="C510" s="187">
        <v>5329</v>
      </c>
      <c r="D510" s="188" t="s">
        <v>150</v>
      </c>
      <c r="E510" s="189">
        <v>0</v>
      </c>
      <c r="F510" s="189">
        <v>29.28</v>
      </c>
      <c r="G510" s="189">
        <v>42.8</v>
      </c>
      <c r="H510" s="189">
        <v>85.26</v>
      </c>
      <c r="I510" s="189">
        <v>60</v>
      </c>
      <c r="J510" s="184" t="s">
        <v>249</v>
      </c>
    </row>
    <row r="511" spans="2:10" s="185" customFormat="1" ht="18" customHeight="1" thickBot="1">
      <c r="B511" s="225">
        <v>6171</v>
      </c>
      <c r="C511" s="226">
        <v>5361</v>
      </c>
      <c r="D511" s="227" t="s">
        <v>119</v>
      </c>
      <c r="E511" s="229">
        <v>3.05</v>
      </c>
      <c r="F511" s="229">
        <v>3</v>
      </c>
      <c r="G511" s="229">
        <v>8.1</v>
      </c>
      <c r="H511" s="229">
        <v>3.5</v>
      </c>
      <c r="I511" s="229">
        <v>7</v>
      </c>
      <c r="J511" s="184"/>
    </row>
    <row r="512" spans="2:10" s="185" customFormat="1" ht="18" customHeight="1">
      <c r="B512" s="693"/>
      <c r="C512" s="693"/>
      <c r="D512" s="693"/>
      <c r="E512" s="694"/>
      <c r="F512" s="694"/>
      <c r="G512" s="694"/>
      <c r="H512" s="694"/>
      <c r="I512" s="694"/>
      <c r="J512" s="184"/>
    </row>
    <row r="513" spans="2:10" s="185" customFormat="1" ht="18" customHeight="1" thickBot="1">
      <c r="B513" s="695"/>
      <c r="C513" s="695"/>
      <c r="D513" s="695"/>
      <c r="E513" s="696"/>
      <c r="F513" s="696"/>
      <c r="G513" s="696"/>
      <c r="H513" s="696"/>
      <c r="I513" s="696"/>
      <c r="J513" s="184"/>
    </row>
    <row r="514" spans="1:10" s="168" customFormat="1" ht="18" customHeight="1">
      <c r="A514" s="325"/>
      <c r="B514" s="915" t="s">
        <v>15</v>
      </c>
      <c r="C514" s="917" t="s">
        <v>16</v>
      </c>
      <c r="D514" s="917" t="s">
        <v>131</v>
      </c>
      <c r="E514" s="913" t="s">
        <v>285</v>
      </c>
      <c r="F514" s="913" t="s">
        <v>316</v>
      </c>
      <c r="G514" s="913" t="s">
        <v>343</v>
      </c>
      <c r="H514" s="913" t="s">
        <v>351</v>
      </c>
      <c r="I514" s="913" t="s">
        <v>352</v>
      </c>
      <c r="J514" s="324"/>
    </row>
    <row r="515" spans="1:10" s="168" customFormat="1" ht="18" customHeight="1" thickBot="1">
      <c r="A515" s="325"/>
      <c r="B515" s="916"/>
      <c r="C515" s="918"/>
      <c r="D515" s="919"/>
      <c r="E515" s="914"/>
      <c r="F515" s="914"/>
      <c r="G515" s="914"/>
      <c r="H515" s="914"/>
      <c r="I515" s="914"/>
      <c r="J515" s="324"/>
    </row>
    <row r="516" spans="1:10" s="185" customFormat="1" ht="18" customHeight="1">
      <c r="A516" s="650"/>
      <c r="B516" s="288"/>
      <c r="C516" s="289"/>
      <c r="D516" s="290"/>
      <c r="E516" s="279"/>
      <c r="F516" s="369"/>
      <c r="G516" s="369"/>
      <c r="H516" s="369"/>
      <c r="I516" s="369"/>
      <c r="J516" s="649"/>
    </row>
    <row r="517" spans="2:10" s="185" customFormat="1" ht="18" customHeight="1">
      <c r="B517" s="186">
        <v>6171</v>
      </c>
      <c r="C517" s="187">
        <v>5362</v>
      </c>
      <c r="D517" s="188" t="s">
        <v>120</v>
      </c>
      <c r="E517" s="189">
        <v>8.97</v>
      </c>
      <c r="F517" s="189">
        <v>9.18</v>
      </c>
      <c r="G517" s="189">
        <v>1.31</v>
      </c>
      <c r="H517" s="189">
        <v>60.41</v>
      </c>
      <c r="I517" s="189">
        <v>2</v>
      </c>
      <c r="J517" s="184"/>
    </row>
    <row r="518" spans="2:10" s="185" customFormat="1" ht="18" customHeight="1">
      <c r="B518" s="186">
        <v>6171</v>
      </c>
      <c r="C518" s="187">
        <v>5424</v>
      </c>
      <c r="D518" s="188" t="s">
        <v>326</v>
      </c>
      <c r="E518" s="189">
        <v>0</v>
      </c>
      <c r="F518" s="189">
        <v>0</v>
      </c>
      <c r="G518" s="189">
        <v>0</v>
      </c>
      <c r="H518" s="189">
        <v>0</v>
      </c>
      <c r="I518" s="189">
        <v>0</v>
      </c>
      <c r="J518" s="184"/>
    </row>
    <row r="519" spans="2:10" s="185" customFormat="1" ht="18" customHeight="1">
      <c r="B519" s="186">
        <v>6171</v>
      </c>
      <c r="C519" s="187">
        <v>5499</v>
      </c>
      <c r="D519" s="188" t="s">
        <v>104</v>
      </c>
      <c r="E519" s="189">
        <v>146.83</v>
      </c>
      <c r="F519" s="189">
        <v>39.02</v>
      </c>
      <c r="G519" s="189">
        <v>122.62</v>
      </c>
      <c r="H519" s="189">
        <v>77.14</v>
      </c>
      <c r="I519" s="189">
        <v>100</v>
      </c>
      <c r="J519" s="184"/>
    </row>
    <row r="520" spans="2:10" s="185" customFormat="1" ht="18" customHeight="1">
      <c r="B520" s="186">
        <v>6171</v>
      </c>
      <c r="C520" s="187">
        <v>5660</v>
      </c>
      <c r="D520" s="188" t="s">
        <v>156</v>
      </c>
      <c r="E520" s="189">
        <v>0</v>
      </c>
      <c r="F520" s="189">
        <v>0</v>
      </c>
      <c r="G520" s="189">
        <v>0</v>
      </c>
      <c r="H520" s="189">
        <v>0</v>
      </c>
      <c r="I520" s="189">
        <v>0</v>
      </c>
      <c r="J520" s="184"/>
    </row>
    <row r="521" spans="2:10" s="185" customFormat="1" ht="18" customHeight="1">
      <c r="B521" s="186">
        <v>6171</v>
      </c>
      <c r="C521" s="187">
        <v>6119</v>
      </c>
      <c r="D521" s="188" t="s">
        <v>89</v>
      </c>
      <c r="E521" s="189">
        <v>0</v>
      </c>
      <c r="F521" s="189">
        <v>0</v>
      </c>
      <c r="G521" s="189">
        <v>0</v>
      </c>
      <c r="H521" s="189">
        <v>0</v>
      </c>
      <c r="I521" s="189">
        <v>0</v>
      </c>
      <c r="J521" s="184"/>
    </row>
    <row r="522" spans="2:10" s="185" customFormat="1" ht="18" customHeight="1">
      <c r="B522" s="186">
        <v>6171</v>
      </c>
      <c r="C522" s="187">
        <v>6121</v>
      </c>
      <c r="D522" s="188" t="s">
        <v>349</v>
      </c>
      <c r="E522" s="189">
        <v>0</v>
      </c>
      <c r="F522" s="189">
        <v>0</v>
      </c>
      <c r="G522" s="189">
        <v>542.98</v>
      </c>
      <c r="H522" s="189">
        <v>309.12</v>
      </c>
      <c r="I522" s="189">
        <v>0</v>
      </c>
      <c r="J522" s="184"/>
    </row>
    <row r="523" spans="2:10" s="185" customFormat="1" ht="18" customHeight="1">
      <c r="B523" s="186">
        <v>6171</v>
      </c>
      <c r="C523" s="187">
        <v>6122</v>
      </c>
      <c r="D523" s="188" t="s">
        <v>94</v>
      </c>
      <c r="E523" s="189">
        <v>0</v>
      </c>
      <c r="F523" s="189">
        <v>0</v>
      </c>
      <c r="G523" s="189">
        <v>0</v>
      </c>
      <c r="H523" s="189">
        <v>0</v>
      </c>
      <c r="I523" s="189">
        <v>70</v>
      </c>
      <c r="J523" s="184" t="s">
        <v>224</v>
      </c>
    </row>
    <row r="524" spans="2:10" s="185" customFormat="1" ht="18" customHeight="1">
      <c r="B524" s="186">
        <v>6171</v>
      </c>
      <c r="C524" s="187">
        <v>6127</v>
      </c>
      <c r="D524" s="188" t="s">
        <v>327</v>
      </c>
      <c r="E524" s="189">
        <v>0</v>
      </c>
      <c r="F524" s="189">
        <v>95.32</v>
      </c>
      <c r="G524" s="189">
        <v>0</v>
      </c>
      <c r="H524" s="189">
        <v>0</v>
      </c>
      <c r="I524" s="189">
        <v>0</v>
      </c>
      <c r="J524" s="184"/>
    </row>
    <row r="525" spans="1:10" s="185" customFormat="1" ht="18" customHeight="1">
      <c r="A525" s="197"/>
      <c r="B525" s="663">
        <v>6171</v>
      </c>
      <c r="C525" s="664" t="s">
        <v>19</v>
      </c>
      <c r="D525" s="665" t="s">
        <v>55</v>
      </c>
      <c r="E525" s="666">
        <f>SUM(E478:E524)</f>
        <v>3789.450000000001</v>
      </c>
      <c r="F525" s="666">
        <f>SUM(F478:F524)</f>
        <v>4049.2599999999998</v>
      </c>
      <c r="G525" s="666">
        <f>SUM(G478:G524)</f>
        <v>4537.65</v>
      </c>
      <c r="H525" s="666">
        <f>SUM(H478:H524)</f>
        <v>4090.52</v>
      </c>
      <c r="I525" s="666">
        <f>SUM(I478:I524)</f>
        <v>3601.5</v>
      </c>
      <c r="J525" s="196"/>
    </row>
    <row r="526" spans="1:10" s="185" customFormat="1" ht="18" customHeight="1">
      <c r="A526" s="650"/>
      <c r="B526" s="630">
        <v>617</v>
      </c>
      <c r="C526" s="631" t="s">
        <v>21</v>
      </c>
      <c r="D526" s="632" t="s">
        <v>56</v>
      </c>
      <c r="E526" s="633">
        <f>E525</f>
        <v>3789.450000000001</v>
      </c>
      <c r="F526" s="624">
        <f>F525</f>
        <v>4049.2599999999998</v>
      </c>
      <c r="G526" s="624">
        <f>G525</f>
        <v>4537.65</v>
      </c>
      <c r="H526" s="624">
        <f>H525</f>
        <v>4090.52</v>
      </c>
      <c r="I526" s="624">
        <f>I525</f>
        <v>3601.5</v>
      </c>
      <c r="J526" s="203"/>
    </row>
    <row r="527" spans="1:10" s="185" customFormat="1" ht="18" customHeight="1">
      <c r="A527" s="237"/>
      <c r="B527" s="186">
        <v>6310</v>
      </c>
      <c r="C527" s="187">
        <v>5141</v>
      </c>
      <c r="D527" s="188" t="s">
        <v>121</v>
      </c>
      <c r="E527" s="189">
        <v>500.08</v>
      </c>
      <c r="F527" s="182">
        <v>425.71</v>
      </c>
      <c r="G527" s="182">
        <v>595.03</v>
      </c>
      <c r="H527" s="182">
        <v>836.05</v>
      </c>
      <c r="I527" s="182">
        <v>810</v>
      </c>
      <c r="J527" s="236"/>
    </row>
    <row r="528" spans="2:10" s="185" customFormat="1" ht="18" customHeight="1">
      <c r="B528" s="186">
        <v>6310</v>
      </c>
      <c r="C528" s="187">
        <v>5163</v>
      </c>
      <c r="D528" s="188" t="s">
        <v>107</v>
      </c>
      <c r="E528" s="189">
        <v>40.05</v>
      </c>
      <c r="F528" s="189">
        <v>40.91</v>
      </c>
      <c r="G528" s="189">
        <v>49.78</v>
      </c>
      <c r="H528" s="189">
        <v>25.37</v>
      </c>
      <c r="I528" s="189">
        <v>28</v>
      </c>
      <c r="J528" s="184"/>
    </row>
    <row r="529" spans="2:10" s="185" customFormat="1" ht="18" customHeight="1">
      <c r="B529" s="186">
        <v>6310</v>
      </c>
      <c r="C529" s="187">
        <v>5191</v>
      </c>
      <c r="D529" s="188" t="s">
        <v>122</v>
      </c>
      <c r="E529" s="189">
        <v>0</v>
      </c>
      <c r="F529" s="189">
        <v>0</v>
      </c>
      <c r="G529" s="189">
        <v>0</v>
      </c>
      <c r="H529" s="189">
        <v>0</v>
      </c>
      <c r="I529" s="189">
        <v>0</v>
      </c>
      <c r="J529" s="184"/>
    </row>
    <row r="530" spans="1:10" s="185" customFormat="1" ht="18" customHeight="1">
      <c r="A530" s="197"/>
      <c r="B530" s="663">
        <v>6310</v>
      </c>
      <c r="C530" s="664" t="s">
        <v>19</v>
      </c>
      <c r="D530" s="665" t="s">
        <v>58</v>
      </c>
      <c r="E530" s="666">
        <f>SUM(E527:E529)</f>
        <v>540.13</v>
      </c>
      <c r="F530" s="666">
        <f>SUM(F527:F529)</f>
        <v>466.62</v>
      </c>
      <c r="G530" s="666">
        <f>SUM(G527:G529)</f>
        <v>644.81</v>
      </c>
      <c r="H530" s="666">
        <f>SUM(H527:H529)</f>
        <v>861.42</v>
      </c>
      <c r="I530" s="666">
        <f>SUM(I527:I529)</f>
        <v>838</v>
      </c>
      <c r="J530" s="196"/>
    </row>
    <row r="531" spans="1:10" s="185" customFormat="1" ht="18" customHeight="1">
      <c r="A531" s="204"/>
      <c r="B531" s="623">
        <v>631</v>
      </c>
      <c r="C531" s="615" t="s">
        <v>21</v>
      </c>
      <c r="D531" s="616" t="s">
        <v>58</v>
      </c>
      <c r="E531" s="624">
        <f>E530</f>
        <v>540.13</v>
      </c>
      <c r="F531" s="624">
        <f>F530</f>
        <v>466.62</v>
      </c>
      <c r="G531" s="624">
        <f>G530</f>
        <v>644.81</v>
      </c>
      <c r="H531" s="624">
        <f>H530</f>
        <v>861.42</v>
      </c>
      <c r="I531" s="624">
        <f>I530</f>
        <v>838</v>
      </c>
      <c r="J531" s="203"/>
    </row>
    <row r="532" spans="2:10" s="185" customFormat="1" ht="18" customHeight="1">
      <c r="B532" s="186">
        <v>6330</v>
      </c>
      <c r="C532" s="187">
        <v>5342</v>
      </c>
      <c r="D532" s="188" t="s">
        <v>123</v>
      </c>
      <c r="E532" s="189">
        <v>129.7</v>
      </c>
      <c r="F532" s="189">
        <v>108.1</v>
      </c>
      <c r="G532" s="189">
        <v>118.88</v>
      </c>
      <c r="H532" s="189">
        <v>100.64</v>
      </c>
      <c r="I532" s="189">
        <v>0</v>
      </c>
      <c r="J532" s="184"/>
    </row>
    <row r="533" spans="2:10" s="185" customFormat="1" ht="18" customHeight="1">
      <c r="B533" s="186">
        <v>6330</v>
      </c>
      <c r="C533" s="187">
        <v>5345</v>
      </c>
      <c r="D533" s="188" t="s">
        <v>124</v>
      </c>
      <c r="E533" s="189">
        <v>4410.17</v>
      </c>
      <c r="F533" s="189">
        <v>4500</v>
      </c>
      <c r="G533" s="189">
        <v>5745.18</v>
      </c>
      <c r="H533" s="189">
        <v>4150.94</v>
      </c>
      <c r="I533" s="189">
        <v>0</v>
      </c>
      <c r="J533" s="184"/>
    </row>
    <row r="534" spans="2:10" s="185" customFormat="1" ht="18" customHeight="1">
      <c r="B534" s="186">
        <v>6330</v>
      </c>
      <c r="C534" s="187">
        <v>5349</v>
      </c>
      <c r="D534" s="188" t="s">
        <v>254</v>
      </c>
      <c r="E534" s="189">
        <v>100</v>
      </c>
      <c r="F534" s="189">
        <v>0</v>
      </c>
      <c r="G534" s="189">
        <v>0</v>
      </c>
      <c r="H534" s="189">
        <v>0</v>
      </c>
      <c r="I534" s="189">
        <v>0</v>
      </c>
      <c r="J534" s="184"/>
    </row>
    <row r="535" spans="1:10" s="185" customFormat="1" ht="18" customHeight="1">
      <c r="A535" s="197"/>
      <c r="B535" s="663">
        <v>6330</v>
      </c>
      <c r="C535" s="664" t="s">
        <v>19</v>
      </c>
      <c r="D535" s="665" t="s">
        <v>125</v>
      </c>
      <c r="E535" s="666">
        <f>SUM(E532:E534)</f>
        <v>4639.87</v>
      </c>
      <c r="F535" s="666">
        <f>SUM(F532:F534)</f>
        <v>4608.1</v>
      </c>
      <c r="G535" s="666">
        <f>SUM(G532:G534)</f>
        <v>5864.06</v>
      </c>
      <c r="H535" s="666">
        <f>SUM(H532:H534)</f>
        <v>4251.58</v>
      </c>
      <c r="I535" s="666">
        <f>SUM(I532:I534)</f>
        <v>0</v>
      </c>
      <c r="J535" s="196"/>
    </row>
    <row r="536" spans="1:10" s="185" customFormat="1" ht="18" customHeight="1">
      <c r="A536" s="204"/>
      <c r="B536" s="623">
        <v>633</v>
      </c>
      <c r="C536" s="615" t="s">
        <v>21</v>
      </c>
      <c r="D536" s="616" t="s">
        <v>125</v>
      </c>
      <c r="E536" s="624">
        <f>E535</f>
        <v>4639.87</v>
      </c>
      <c r="F536" s="624">
        <f>F535</f>
        <v>4608.1</v>
      </c>
      <c r="G536" s="624">
        <f>G535</f>
        <v>5864.06</v>
      </c>
      <c r="H536" s="624">
        <f>H535</f>
        <v>4251.58</v>
      </c>
      <c r="I536" s="624">
        <f>I535</f>
        <v>0</v>
      </c>
      <c r="J536" s="184"/>
    </row>
    <row r="537" spans="2:10" s="185" customFormat="1" ht="18" customHeight="1">
      <c r="B537" s="186">
        <v>6399</v>
      </c>
      <c r="C537" s="187">
        <v>5362</v>
      </c>
      <c r="D537" s="188" t="s">
        <v>341</v>
      </c>
      <c r="E537" s="189">
        <v>342.96</v>
      </c>
      <c r="F537" s="189">
        <v>265.02</v>
      </c>
      <c r="G537" s="189">
        <v>199.4</v>
      </c>
      <c r="H537" s="189">
        <v>382.28</v>
      </c>
      <c r="I537" s="189">
        <v>390</v>
      </c>
      <c r="J537" s="184" t="s">
        <v>160</v>
      </c>
    </row>
    <row r="538" spans="2:10" s="185" customFormat="1" ht="18" customHeight="1">
      <c r="B538" s="186">
        <v>6399</v>
      </c>
      <c r="C538" s="187">
        <v>5362</v>
      </c>
      <c r="D538" s="188" t="s">
        <v>342</v>
      </c>
      <c r="E538" s="189">
        <v>0</v>
      </c>
      <c r="F538" s="189">
        <v>-29.98</v>
      </c>
      <c r="G538" s="189">
        <v>78.09</v>
      </c>
      <c r="H538" s="189">
        <v>194.39</v>
      </c>
      <c r="I538" s="189">
        <v>290</v>
      </c>
      <c r="J538" s="184"/>
    </row>
    <row r="539" spans="2:10" s="185" customFormat="1" ht="18" customHeight="1">
      <c r="B539" s="186">
        <v>6399</v>
      </c>
      <c r="C539" s="187">
        <v>5363</v>
      </c>
      <c r="D539" s="188" t="s">
        <v>375</v>
      </c>
      <c r="E539" s="189"/>
      <c r="F539" s="189">
        <v>0</v>
      </c>
      <c r="G539" s="189">
        <v>0</v>
      </c>
      <c r="H539" s="189">
        <v>19.35</v>
      </c>
      <c r="I539" s="189">
        <v>0</v>
      </c>
      <c r="J539" s="184"/>
    </row>
    <row r="540" spans="1:10" s="185" customFormat="1" ht="18" customHeight="1">
      <c r="A540" s="197"/>
      <c r="B540" s="663">
        <v>6399</v>
      </c>
      <c r="C540" s="664" t="s">
        <v>19</v>
      </c>
      <c r="D540" s="665" t="s">
        <v>126</v>
      </c>
      <c r="E540" s="666">
        <f>SUM(E537:E538)</f>
        <v>342.96</v>
      </c>
      <c r="F540" s="666">
        <f>SUM(F537:F539)</f>
        <v>235.04</v>
      </c>
      <c r="G540" s="666">
        <f>SUM(G537:G539)</f>
        <v>277.49</v>
      </c>
      <c r="H540" s="666">
        <f>SUM(H537:H539)</f>
        <v>596.02</v>
      </c>
      <c r="I540" s="666">
        <f>SUM(I537:I539)</f>
        <v>680</v>
      </c>
      <c r="J540" s="196"/>
    </row>
    <row r="541" spans="1:10" s="185" customFormat="1" ht="18" customHeight="1">
      <c r="A541" s="204"/>
      <c r="B541" s="623">
        <v>639</v>
      </c>
      <c r="C541" s="615" t="s">
        <v>21</v>
      </c>
      <c r="D541" s="616" t="s">
        <v>126</v>
      </c>
      <c r="E541" s="624">
        <f>E540</f>
        <v>342.96</v>
      </c>
      <c r="F541" s="624">
        <f>F540</f>
        <v>235.04</v>
      </c>
      <c r="G541" s="624">
        <f>G540</f>
        <v>277.49</v>
      </c>
      <c r="H541" s="624">
        <f>H540</f>
        <v>596.02</v>
      </c>
      <c r="I541" s="624">
        <f>I540</f>
        <v>680</v>
      </c>
      <c r="J541" s="203"/>
    </row>
    <row r="542" spans="2:10" s="185" customFormat="1" ht="18" customHeight="1">
      <c r="B542" s="186">
        <v>6402</v>
      </c>
      <c r="C542" s="187">
        <v>5366</v>
      </c>
      <c r="D542" s="188" t="s">
        <v>212</v>
      </c>
      <c r="E542" s="189">
        <v>0</v>
      </c>
      <c r="F542" s="189">
        <v>13.49</v>
      </c>
      <c r="G542" s="189">
        <v>0</v>
      </c>
      <c r="H542" s="189">
        <v>7.98</v>
      </c>
      <c r="I542" s="189">
        <v>0</v>
      </c>
      <c r="J542" s="184"/>
    </row>
    <row r="543" spans="1:10" s="185" customFormat="1" ht="18" customHeight="1">
      <c r="A543" s="197"/>
      <c r="B543" s="663">
        <v>6402</v>
      </c>
      <c r="C543" s="664" t="s">
        <v>19</v>
      </c>
      <c r="D543" s="665" t="s">
        <v>210</v>
      </c>
      <c r="E543" s="666">
        <f>E542</f>
        <v>0</v>
      </c>
      <c r="F543" s="666">
        <f>F542</f>
        <v>13.49</v>
      </c>
      <c r="G543" s="666">
        <f>G542</f>
        <v>0</v>
      </c>
      <c r="H543" s="666">
        <f>H542</f>
        <v>7.98</v>
      </c>
      <c r="I543" s="666">
        <f>I542</f>
        <v>0</v>
      </c>
      <c r="J543" s="196"/>
    </row>
    <row r="544" spans="1:10" s="185" customFormat="1" ht="18" customHeight="1">
      <c r="A544" s="197"/>
      <c r="B544" s="186">
        <v>6409</v>
      </c>
      <c r="C544" s="187">
        <v>5222</v>
      </c>
      <c r="D544" s="188" t="s">
        <v>146</v>
      </c>
      <c r="E544" s="189">
        <v>2.32</v>
      </c>
      <c r="F544" s="189">
        <v>2.32</v>
      </c>
      <c r="G544" s="189">
        <v>2.32</v>
      </c>
      <c r="H544" s="189">
        <v>0</v>
      </c>
      <c r="I544" s="189">
        <v>0</v>
      </c>
      <c r="J544" s="196"/>
    </row>
    <row r="545" spans="1:10" s="185" customFormat="1" ht="18" customHeight="1">
      <c r="A545" s="197"/>
      <c r="B545" s="186">
        <v>6409</v>
      </c>
      <c r="C545" s="187">
        <v>5363</v>
      </c>
      <c r="D545" s="188" t="s">
        <v>375</v>
      </c>
      <c r="E545" s="189"/>
      <c r="F545" s="189">
        <v>0</v>
      </c>
      <c r="G545" s="189">
        <v>0</v>
      </c>
      <c r="H545" s="189">
        <v>30.14</v>
      </c>
      <c r="I545" s="189">
        <v>0</v>
      </c>
      <c r="J545" s="196"/>
    </row>
    <row r="546" spans="1:10" s="185" customFormat="1" ht="18" customHeight="1">
      <c r="A546" s="197"/>
      <c r="B546" s="663">
        <v>6409</v>
      </c>
      <c r="C546" s="664" t="s">
        <v>19</v>
      </c>
      <c r="D546" s="665" t="s">
        <v>288</v>
      </c>
      <c r="E546" s="666">
        <f>E544</f>
        <v>2.32</v>
      </c>
      <c r="F546" s="666">
        <f>F544+F545</f>
        <v>2.32</v>
      </c>
      <c r="G546" s="666">
        <f>G544+G545</f>
        <v>2.32</v>
      </c>
      <c r="H546" s="666">
        <f>H544+H545</f>
        <v>30.14</v>
      </c>
      <c r="I546" s="666">
        <f>I544+I545</f>
        <v>0</v>
      </c>
      <c r="J546" s="196"/>
    </row>
    <row r="547" spans="1:10" s="185" customFormat="1" ht="18" customHeight="1">
      <c r="A547" s="204"/>
      <c r="B547" s="623">
        <v>640</v>
      </c>
      <c r="C547" s="615" t="s">
        <v>21</v>
      </c>
      <c r="D547" s="616" t="s">
        <v>211</v>
      </c>
      <c r="E547" s="624">
        <f>E543+E546</f>
        <v>2.32</v>
      </c>
      <c r="F547" s="624">
        <f>F543+F546</f>
        <v>15.81</v>
      </c>
      <c r="G547" s="624">
        <f>G543+G546</f>
        <v>2.32</v>
      </c>
      <c r="H547" s="624">
        <f>H543+H546</f>
        <v>38.120000000000005</v>
      </c>
      <c r="I547" s="624">
        <f>I543+I546</f>
        <v>0</v>
      </c>
      <c r="J547" s="203"/>
    </row>
    <row r="548" spans="1:10" s="185" customFormat="1" ht="18" customHeight="1">
      <c r="A548" s="212"/>
      <c r="B548" s="206"/>
      <c r="C548" s="207"/>
      <c r="D548" s="208"/>
      <c r="E548" s="209"/>
      <c r="F548" s="209"/>
      <c r="G548" s="209"/>
      <c r="H548" s="209"/>
      <c r="I548" s="209"/>
      <c r="J548" s="211"/>
    </row>
    <row r="549" spans="1:10" s="185" customFormat="1" ht="18" customHeight="1">
      <c r="A549" s="197"/>
      <c r="B549" s="213"/>
      <c r="C549" s="214" t="s">
        <v>135</v>
      </c>
      <c r="D549" s="215" t="s">
        <v>284</v>
      </c>
      <c r="E549" s="171">
        <f>E558-E555</f>
        <v>20240.62</v>
      </c>
      <c r="F549" s="171">
        <f>F558-F555</f>
        <v>20755.440000000006</v>
      </c>
      <c r="G549" s="171">
        <f>G558-G555</f>
        <v>45838.72999999999</v>
      </c>
      <c r="H549" s="171">
        <f>H558-H555</f>
        <v>24906.28</v>
      </c>
      <c r="I549" s="171">
        <f>I558-I555</f>
        <v>16438.6</v>
      </c>
      <c r="J549" s="196"/>
    </row>
    <row r="550" spans="1:10" s="185" customFormat="1" ht="18" customHeight="1">
      <c r="A550" s="212"/>
      <c r="B550" s="206"/>
      <c r="C550" s="207"/>
      <c r="D550" s="208"/>
      <c r="E550" s="209"/>
      <c r="F550" s="209"/>
      <c r="G550" s="209"/>
      <c r="H550" s="209"/>
      <c r="I550" s="209"/>
      <c r="J550" s="211"/>
    </row>
    <row r="551" spans="1:10" s="185" customFormat="1" ht="18" customHeight="1">
      <c r="A551" s="212"/>
      <c r="B551" s="206"/>
      <c r="C551" s="207"/>
      <c r="D551" s="208"/>
      <c r="E551" s="209"/>
      <c r="F551" s="209"/>
      <c r="G551" s="209"/>
      <c r="H551" s="209"/>
      <c r="I551" s="209"/>
      <c r="J551" s="211"/>
    </row>
    <row r="552" spans="2:10" s="185" customFormat="1" ht="18" customHeight="1">
      <c r="B552" s="186"/>
      <c r="C552" s="187">
        <v>8124</v>
      </c>
      <c r="D552" s="188" t="s">
        <v>134</v>
      </c>
      <c r="E552" s="189">
        <v>2136.4</v>
      </c>
      <c r="F552" s="189">
        <v>572.59</v>
      </c>
      <c r="G552" s="189">
        <v>14093.58</v>
      </c>
      <c r="H552" s="189">
        <v>1180.16</v>
      </c>
      <c r="I552" s="189">
        <v>680</v>
      </c>
      <c r="J552" s="184"/>
    </row>
    <row r="553" spans="2:10" s="185" customFormat="1" ht="18" customHeight="1">
      <c r="B553" s="186"/>
      <c r="C553" s="187">
        <v>8124</v>
      </c>
      <c r="D553" s="188" t="s">
        <v>134</v>
      </c>
      <c r="E553" s="189">
        <v>500</v>
      </c>
      <c r="F553" s="189">
        <v>600</v>
      </c>
      <c r="G553" s="189"/>
      <c r="H553" s="189"/>
      <c r="I553" s="189">
        <v>636</v>
      </c>
      <c r="J553" s="184"/>
    </row>
    <row r="554" spans="2:10" s="185" customFormat="1" ht="18" customHeight="1">
      <c r="B554" s="186"/>
      <c r="C554" s="187">
        <v>8124</v>
      </c>
      <c r="D554" s="188" t="s">
        <v>134</v>
      </c>
      <c r="E554" s="189">
        <v>0</v>
      </c>
      <c r="F554" s="189">
        <v>0</v>
      </c>
      <c r="G554" s="189"/>
      <c r="H554" s="189"/>
      <c r="I554" s="189">
        <v>200</v>
      </c>
      <c r="J554" s="184"/>
    </row>
    <row r="555" spans="1:10" s="185" customFormat="1" ht="18" customHeight="1">
      <c r="A555" s="204"/>
      <c r="B555" s="614" t="s">
        <v>132</v>
      </c>
      <c r="C555" s="615" t="s">
        <v>21</v>
      </c>
      <c r="D555" s="616" t="s">
        <v>134</v>
      </c>
      <c r="E555" s="624">
        <f>SUM(E552:E553)</f>
        <v>2636.4</v>
      </c>
      <c r="F555" s="624">
        <f>SUM(F552:F553)</f>
        <v>1172.5900000000001</v>
      </c>
      <c r="G555" s="624">
        <f>SUM(G552:G553)</f>
        <v>14093.58</v>
      </c>
      <c r="H555" s="624">
        <f>SUM(H552:H553)</f>
        <v>1180.16</v>
      </c>
      <c r="I555" s="624">
        <f>SUM(I552:I554)</f>
        <v>1516</v>
      </c>
      <c r="J555" s="203"/>
    </row>
    <row r="556" spans="2:10" s="185" customFormat="1" ht="18" customHeight="1">
      <c r="B556" s="186"/>
      <c r="C556" s="187"/>
      <c r="D556" s="188"/>
      <c r="E556" s="189"/>
      <c r="F556" s="189"/>
      <c r="G556" s="189"/>
      <c r="H556" s="189"/>
      <c r="I556" s="189"/>
      <c r="J556" s="184"/>
    </row>
    <row r="557" spans="1:10" s="185" customFormat="1" ht="18" customHeight="1">
      <c r="A557" s="178"/>
      <c r="B557" s="219"/>
      <c r="C557" s="220"/>
      <c r="D557" s="221"/>
      <c r="E557" s="222"/>
      <c r="F557" s="222"/>
      <c r="G557" s="222"/>
      <c r="H557" s="222"/>
      <c r="I557" s="222"/>
      <c r="J557" s="30"/>
    </row>
    <row r="558" spans="1:10" s="185" customFormat="1" ht="18" customHeight="1">
      <c r="A558" s="197"/>
      <c r="B558" s="213"/>
      <c r="C558" s="214" t="s">
        <v>135</v>
      </c>
      <c r="D558" s="215" t="s">
        <v>187</v>
      </c>
      <c r="E558" s="171">
        <f>E171+E178+E185+E189+E197+E221+E230+E250+E260+E269+E284+E291+E297+E314+E371+E378+E386+E391+E394+E413+E446+E474+E526+E531+E536+E541+E547+E555</f>
        <v>22877.02</v>
      </c>
      <c r="F558" s="171">
        <f>F171+F178+F185+F189+F197+F221+F230+F250+F260+F269+F284+F291+F297+F314+F371+F378+F386+F391+F394+F413+F421+F446+F474+F526+F531+F536+F541+F547+F555</f>
        <v>21928.030000000006</v>
      </c>
      <c r="G558" s="171">
        <f>G171+G178+G185+G189+G197+G221+G230+G250+G260+G269+G284+G291+G297+G314+G371+G378+G386+G391+G394+G413+G421+G446+G474+G526+G531+G536+G541+G547+G555</f>
        <v>59932.30999999999</v>
      </c>
      <c r="H558" s="171">
        <f>H171+H178+H185+H189+H197+H221+H230+H250+H260+H269+H284+H291+H297+H314+H371+H378+H386+H391+H394+H413+H421+H446+H474+H526+H531+H536+H541+H547+H555</f>
        <v>26086.44</v>
      </c>
      <c r="I558" s="171">
        <f>I171+I178+I185+I189+I197+I221+I230+I250+I260+I269+I284+I291+I297+I314+I371+I378+I386+I391+I394+I413+I421+I446+I474+I526+I531+I536+I541+I547+I555</f>
        <v>17954.6</v>
      </c>
      <c r="J558" s="196"/>
    </row>
    <row r="559" spans="2:10" s="185" customFormat="1" ht="18" customHeight="1">
      <c r="B559" s="186"/>
      <c r="C559" s="187"/>
      <c r="D559" s="188"/>
      <c r="E559" s="189"/>
      <c r="F559" s="189"/>
      <c r="G559" s="189"/>
      <c r="H559" s="189"/>
      <c r="I559" s="189"/>
      <c r="J559" s="184"/>
    </row>
    <row r="560" spans="2:10" s="185" customFormat="1" ht="18" customHeight="1">
      <c r="B560" s="186"/>
      <c r="C560" s="187"/>
      <c r="D560" s="188"/>
      <c r="E560" s="189"/>
      <c r="F560" s="189"/>
      <c r="G560" s="189"/>
      <c r="H560" s="189"/>
      <c r="I560" s="189"/>
      <c r="J560" s="184"/>
    </row>
    <row r="561" spans="1:10" s="185" customFormat="1" ht="18" customHeight="1">
      <c r="A561" s="178"/>
      <c r="B561" s="904"/>
      <c r="C561" s="905"/>
      <c r="D561" s="906" t="s">
        <v>129</v>
      </c>
      <c r="E561" s="907">
        <f>E154-E558</f>
        <v>-1473.1190000000024</v>
      </c>
      <c r="F561" s="907">
        <f>F154-F558</f>
        <v>256.0249999999942</v>
      </c>
      <c r="G561" s="907">
        <f>G154-G558</f>
        <v>-125.01999999998952</v>
      </c>
      <c r="H561" s="907">
        <f>H154-H558</f>
        <v>1910.3559999999961</v>
      </c>
      <c r="I561" s="907">
        <f>I156-I558</f>
        <v>0</v>
      </c>
      <c r="J561" s="30"/>
    </row>
    <row r="562" spans="2:10" s="185" customFormat="1" ht="18" customHeight="1" thickBot="1">
      <c r="B562" s="225"/>
      <c r="C562" s="226"/>
      <c r="D562" s="227"/>
      <c r="E562" s="229"/>
      <c r="F562" s="229"/>
      <c r="G562" s="229"/>
      <c r="H562" s="229"/>
      <c r="I562" s="229"/>
      <c r="J562" s="184"/>
    </row>
    <row r="563" spans="2:10" s="185" customFormat="1" ht="18" customHeight="1">
      <c r="B563" s="693"/>
      <c r="C563" s="693"/>
      <c r="D563" s="693"/>
      <c r="E563" s="694"/>
      <c r="F563" s="694"/>
      <c r="G563" s="694"/>
      <c r="H563" s="694"/>
      <c r="I563" s="694"/>
      <c r="J563" s="184"/>
    </row>
    <row r="564" spans="2:10" s="185" customFormat="1" ht="18" customHeight="1">
      <c r="B564" s="253"/>
      <c r="C564" s="253"/>
      <c r="D564" s="253"/>
      <c r="E564" s="697"/>
      <c r="F564" s="698"/>
      <c r="G564" s="698"/>
      <c r="H564" s="698"/>
      <c r="I564" s="698"/>
      <c r="J564" s="184"/>
    </row>
    <row r="565" spans="5:10" s="185" customFormat="1" ht="18" customHeight="1">
      <c r="E565" s="659"/>
      <c r="F565" s="660"/>
      <c r="G565" s="660"/>
      <c r="H565" s="660"/>
      <c r="I565" s="660"/>
      <c r="J565" s="184"/>
    </row>
    <row r="566" spans="4:10" s="185" customFormat="1" ht="19.5" customHeight="1">
      <c r="D566" s="178" t="s">
        <v>227</v>
      </c>
      <c r="E566" s="659"/>
      <c r="F566" s="660"/>
      <c r="G566" s="660"/>
      <c r="H566" s="660"/>
      <c r="I566" s="660"/>
      <c r="J566" s="184"/>
    </row>
    <row r="567" spans="5:10" s="185" customFormat="1" ht="19.5" customHeight="1">
      <c r="E567" s="659"/>
      <c r="F567" s="660"/>
      <c r="G567" s="660"/>
      <c r="H567" s="660"/>
      <c r="I567" s="660"/>
      <c r="J567" s="184"/>
    </row>
    <row r="568" spans="3:10" s="185" customFormat="1" ht="19.5" customHeight="1">
      <c r="C568" s="185" t="s">
        <v>160</v>
      </c>
      <c r="D568" s="185" t="s">
        <v>228</v>
      </c>
      <c r="E568" s="659"/>
      <c r="F568" s="660"/>
      <c r="G568" s="660"/>
      <c r="H568" s="660"/>
      <c r="I568" s="660"/>
      <c r="J568" s="184"/>
    </row>
    <row r="569" spans="3:10" s="185" customFormat="1" ht="19.5" customHeight="1">
      <c r="C569" s="185" t="s">
        <v>162</v>
      </c>
      <c r="D569" s="185" t="s">
        <v>376</v>
      </c>
      <c r="E569" s="659"/>
      <c r="F569" s="660"/>
      <c r="G569" s="660"/>
      <c r="H569" s="660"/>
      <c r="I569" s="660"/>
      <c r="J569" s="184"/>
    </row>
    <row r="570" spans="3:10" s="185" customFormat="1" ht="19.5" customHeight="1">
      <c r="C570" s="185" t="s">
        <v>163</v>
      </c>
      <c r="D570" s="185" t="s">
        <v>377</v>
      </c>
      <c r="E570" s="659"/>
      <c r="F570" s="660"/>
      <c r="G570" s="660"/>
      <c r="H570" s="660"/>
      <c r="I570" s="660"/>
      <c r="J570" s="184"/>
    </row>
    <row r="571" spans="4:10" s="185" customFormat="1" ht="19.5" customHeight="1">
      <c r="D571" s="185" t="s">
        <v>378</v>
      </c>
      <c r="E571" s="659"/>
      <c r="F571" s="660"/>
      <c r="G571" s="660"/>
      <c r="H571" s="660"/>
      <c r="I571" s="660"/>
      <c r="J571" s="184"/>
    </row>
    <row r="572" spans="4:10" s="185" customFormat="1" ht="19.5" customHeight="1">
      <c r="D572" s="185" t="s">
        <v>379</v>
      </c>
      <c r="E572" s="659"/>
      <c r="F572" s="660"/>
      <c r="G572" s="660"/>
      <c r="H572" s="660"/>
      <c r="I572" s="660"/>
      <c r="J572" s="184"/>
    </row>
    <row r="573" spans="4:10" s="185" customFormat="1" ht="19.5" customHeight="1">
      <c r="D573" s="185" t="s">
        <v>380</v>
      </c>
      <c r="E573" s="659"/>
      <c r="F573" s="660"/>
      <c r="G573" s="660"/>
      <c r="H573" s="660"/>
      <c r="I573" s="660"/>
      <c r="J573" s="184"/>
    </row>
    <row r="574" spans="4:10" s="185" customFormat="1" ht="19.5" customHeight="1">
      <c r="D574" s="185" t="s">
        <v>381</v>
      </c>
      <c r="E574" s="659"/>
      <c r="F574" s="660"/>
      <c r="G574" s="660"/>
      <c r="H574" s="660"/>
      <c r="I574" s="660"/>
      <c r="J574" s="184"/>
    </row>
    <row r="575" spans="4:10" s="185" customFormat="1" ht="19.5" customHeight="1">
      <c r="D575" s="185" t="s">
        <v>382</v>
      </c>
      <c r="E575" s="659"/>
      <c r="F575" s="660"/>
      <c r="G575" s="660"/>
      <c r="H575" s="660"/>
      <c r="I575" s="660"/>
      <c r="J575" s="184"/>
    </row>
    <row r="576" spans="3:10" s="185" customFormat="1" ht="19.5" customHeight="1">
      <c r="C576" s="185" t="s">
        <v>164</v>
      </c>
      <c r="D576" s="185" t="s">
        <v>398</v>
      </c>
      <c r="E576" s="659"/>
      <c r="F576" s="660"/>
      <c r="G576" s="660"/>
      <c r="H576" s="660"/>
      <c r="I576" s="660"/>
      <c r="J576" s="184"/>
    </row>
    <row r="577" spans="3:10" s="185" customFormat="1" ht="19.5" customHeight="1">
      <c r="C577" s="185" t="s">
        <v>165</v>
      </c>
      <c r="D577" s="185" t="s">
        <v>404</v>
      </c>
      <c r="E577" s="659"/>
      <c r="F577" s="660"/>
      <c r="G577" s="660"/>
      <c r="H577" s="660"/>
      <c r="I577" s="660"/>
      <c r="J577" s="184"/>
    </row>
    <row r="578" spans="3:10" s="185" customFormat="1" ht="19.5" customHeight="1">
      <c r="C578" s="185" t="s">
        <v>169</v>
      </c>
      <c r="D578" s="185" t="s">
        <v>400</v>
      </c>
      <c r="E578" s="659"/>
      <c r="F578" s="660"/>
      <c r="G578" s="660"/>
      <c r="H578" s="660"/>
      <c r="I578" s="660"/>
      <c r="J578" s="184"/>
    </row>
    <row r="579" spans="3:10" s="185" customFormat="1" ht="19.5" customHeight="1">
      <c r="C579" s="185" t="s">
        <v>166</v>
      </c>
      <c r="D579" s="185" t="s">
        <v>383</v>
      </c>
      <c r="E579" s="659"/>
      <c r="F579" s="660"/>
      <c r="G579" s="660"/>
      <c r="H579" s="660"/>
      <c r="I579" s="660"/>
      <c r="J579" s="184"/>
    </row>
    <row r="580" spans="3:10" s="185" customFormat="1" ht="19.5" customHeight="1">
      <c r="C580" s="185" t="s">
        <v>185</v>
      </c>
      <c r="D580" s="185" t="s">
        <v>384</v>
      </c>
      <c r="E580" s="659"/>
      <c r="F580" s="660"/>
      <c r="G580" s="660"/>
      <c r="H580" s="660"/>
      <c r="I580" s="660"/>
      <c r="J580" s="184"/>
    </row>
    <row r="581" spans="3:10" s="185" customFormat="1" ht="19.5" customHeight="1">
      <c r="C581" s="185" t="s">
        <v>188</v>
      </c>
      <c r="D581" s="185" t="s">
        <v>385</v>
      </c>
      <c r="E581" s="659"/>
      <c r="F581" s="660"/>
      <c r="G581" s="660"/>
      <c r="H581" s="660"/>
      <c r="I581" s="660"/>
      <c r="J581" s="184"/>
    </row>
    <row r="582" spans="3:10" s="185" customFormat="1" ht="19.5" customHeight="1">
      <c r="C582" s="185" t="s">
        <v>192</v>
      </c>
      <c r="D582" s="185" t="s">
        <v>386</v>
      </c>
      <c r="E582" s="659"/>
      <c r="F582" s="660"/>
      <c r="G582" s="660"/>
      <c r="H582" s="660"/>
      <c r="I582" s="660"/>
      <c r="J582" s="184"/>
    </row>
    <row r="583" spans="3:10" s="185" customFormat="1" ht="19.5" customHeight="1">
      <c r="C583" s="185" t="s">
        <v>194</v>
      </c>
      <c r="D583" s="185" t="s">
        <v>403</v>
      </c>
      <c r="E583" s="659"/>
      <c r="F583" s="660"/>
      <c r="G583" s="660"/>
      <c r="H583" s="660"/>
      <c r="I583" s="660"/>
      <c r="J583" s="184"/>
    </row>
    <row r="584" spans="3:10" s="185" customFormat="1" ht="19.5" customHeight="1">
      <c r="C584" s="185" t="s">
        <v>224</v>
      </c>
      <c r="D584" s="185" t="s">
        <v>387</v>
      </c>
      <c r="E584" s="659"/>
      <c r="F584" s="660"/>
      <c r="G584" s="660"/>
      <c r="H584" s="660"/>
      <c r="I584" s="660"/>
      <c r="J584" s="184"/>
    </row>
    <row r="585" spans="3:10" s="185" customFormat="1" ht="19.5" customHeight="1">
      <c r="C585" s="185" t="s">
        <v>226</v>
      </c>
      <c r="D585" s="185" t="s">
        <v>388</v>
      </c>
      <c r="E585" s="659"/>
      <c r="F585" s="660"/>
      <c r="G585" s="660"/>
      <c r="H585" s="660"/>
      <c r="I585" s="660"/>
      <c r="J585" s="184"/>
    </row>
    <row r="586" spans="3:10" s="185" customFormat="1" ht="19.5" customHeight="1">
      <c r="C586" s="185" t="s">
        <v>239</v>
      </c>
      <c r="D586" s="185" t="s">
        <v>389</v>
      </c>
      <c r="E586" s="659"/>
      <c r="F586" s="660"/>
      <c r="G586" s="660"/>
      <c r="H586" s="660"/>
      <c r="I586" s="660"/>
      <c r="J586" s="184"/>
    </row>
    <row r="587" spans="3:10" s="185" customFormat="1" ht="19.5" customHeight="1">
      <c r="C587" s="185" t="s">
        <v>240</v>
      </c>
      <c r="D587" s="185" t="s">
        <v>390</v>
      </c>
      <c r="E587" s="659"/>
      <c r="F587" s="660"/>
      <c r="G587" s="660"/>
      <c r="H587" s="660"/>
      <c r="I587" s="660"/>
      <c r="J587" s="184"/>
    </row>
    <row r="588" spans="3:10" s="185" customFormat="1" ht="19.5" customHeight="1">
      <c r="C588" s="185" t="s">
        <v>242</v>
      </c>
      <c r="D588" s="185" t="s">
        <v>399</v>
      </c>
      <c r="E588" s="659"/>
      <c r="F588" s="660"/>
      <c r="G588" s="660"/>
      <c r="H588" s="660"/>
      <c r="I588" s="660"/>
      <c r="J588" s="184"/>
    </row>
    <row r="589" spans="3:10" s="185" customFormat="1" ht="19.5" customHeight="1">
      <c r="C589" s="185" t="s">
        <v>243</v>
      </c>
      <c r="D589" s="185" t="s">
        <v>393</v>
      </c>
      <c r="E589" s="659"/>
      <c r="F589" s="660"/>
      <c r="G589" s="660"/>
      <c r="H589" s="660"/>
      <c r="I589" s="660"/>
      <c r="J589" s="184"/>
    </row>
    <row r="590" spans="3:10" s="185" customFormat="1" ht="19.5" customHeight="1">
      <c r="C590" s="185" t="s">
        <v>245</v>
      </c>
      <c r="D590" s="185" t="s">
        <v>402</v>
      </c>
      <c r="E590" s="659"/>
      <c r="F590" s="660"/>
      <c r="G590" s="660"/>
      <c r="H590" s="660"/>
      <c r="I590" s="660"/>
      <c r="J590" s="184"/>
    </row>
    <row r="591" spans="3:10" s="185" customFormat="1" ht="19.5" customHeight="1">
      <c r="C591" s="185" t="s">
        <v>246</v>
      </c>
      <c r="D591" s="185" t="s">
        <v>401</v>
      </c>
      <c r="E591" s="659"/>
      <c r="F591" s="660"/>
      <c r="G591" s="660"/>
      <c r="H591" s="660"/>
      <c r="I591" s="660"/>
      <c r="J591" s="184"/>
    </row>
    <row r="592" spans="3:10" s="185" customFormat="1" ht="19.5" customHeight="1">
      <c r="C592" s="185" t="s">
        <v>247</v>
      </c>
      <c r="D592" s="185" t="s">
        <v>394</v>
      </c>
      <c r="E592" s="659"/>
      <c r="F592" s="660"/>
      <c r="G592" s="660"/>
      <c r="H592" s="660"/>
      <c r="I592" s="660"/>
      <c r="J592" s="184"/>
    </row>
    <row r="593" spans="3:10" s="185" customFormat="1" ht="19.5" customHeight="1">
      <c r="C593" s="185" t="s">
        <v>249</v>
      </c>
      <c r="D593" s="185" t="s">
        <v>395</v>
      </c>
      <c r="E593" s="659"/>
      <c r="F593" s="660"/>
      <c r="G593" s="660"/>
      <c r="H593" s="660"/>
      <c r="I593" s="660"/>
      <c r="J593" s="184"/>
    </row>
    <row r="594" spans="3:10" s="185" customFormat="1" ht="19.5" customHeight="1">
      <c r="C594" s="185" t="s">
        <v>258</v>
      </c>
      <c r="D594" s="185" t="s">
        <v>396</v>
      </c>
      <c r="E594" s="659"/>
      <c r="F594" s="660"/>
      <c r="G594" s="660"/>
      <c r="H594" s="660"/>
      <c r="I594" s="660"/>
      <c r="J594" s="184"/>
    </row>
    <row r="595" spans="3:10" s="185" customFormat="1" ht="18" customHeight="1">
      <c r="C595" s="185" t="s">
        <v>259</v>
      </c>
      <c r="D595" s="185" t="s">
        <v>397</v>
      </c>
      <c r="E595" s="659"/>
      <c r="F595" s="660"/>
      <c r="G595" s="660"/>
      <c r="H595" s="660"/>
      <c r="I595" s="660"/>
      <c r="J595" s="184"/>
    </row>
    <row r="596" spans="5:10" s="185" customFormat="1" ht="18" customHeight="1">
      <c r="E596" s="659"/>
      <c r="F596" s="660"/>
      <c r="G596" s="660"/>
      <c r="H596" s="660"/>
      <c r="I596" s="660"/>
      <c r="J596" s="184"/>
    </row>
    <row r="597" spans="5:10" s="185" customFormat="1" ht="18" customHeight="1">
      <c r="E597" s="659"/>
      <c r="F597" s="660"/>
      <c r="G597" s="660"/>
      <c r="H597" s="660"/>
      <c r="I597" s="660"/>
      <c r="J597" s="184"/>
    </row>
    <row r="598" spans="3:10" s="185" customFormat="1" ht="18" customHeight="1">
      <c r="C598" s="178"/>
      <c r="D598" s="178" t="s">
        <v>172</v>
      </c>
      <c r="E598" s="659"/>
      <c r="F598" s="660"/>
      <c r="G598" s="660"/>
      <c r="H598" s="660"/>
      <c r="I598" s="660"/>
      <c r="J598" s="184"/>
    </row>
    <row r="599" spans="4:10" s="185" customFormat="1" ht="18" customHeight="1">
      <c r="D599" s="185" t="s">
        <v>304</v>
      </c>
      <c r="E599" s="659"/>
      <c r="F599" s="660"/>
      <c r="G599" s="660"/>
      <c r="H599" s="660"/>
      <c r="I599" s="660"/>
      <c r="J599" s="184"/>
    </row>
    <row r="600" spans="4:10" s="185" customFormat="1" ht="18" customHeight="1">
      <c r="D600" s="185" t="s">
        <v>306</v>
      </c>
      <c r="E600" s="659"/>
      <c r="F600" s="660"/>
      <c r="G600" s="660"/>
      <c r="H600" s="660"/>
      <c r="I600" s="660"/>
      <c r="J600" s="184"/>
    </row>
    <row r="601" spans="4:10" s="185" customFormat="1" ht="18" customHeight="1">
      <c r="D601" s="185" t="s">
        <v>350</v>
      </c>
      <c r="E601" s="659"/>
      <c r="F601" s="660"/>
      <c r="G601" s="660"/>
      <c r="H601" s="660"/>
      <c r="I601" s="660"/>
      <c r="J601" s="184"/>
    </row>
    <row r="602" spans="5:10" s="185" customFormat="1" ht="18" customHeight="1">
      <c r="E602" s="659"/>
      <c r="F602" s="660"/>
      <c r="G602" s="660"/>
      <c r="H602" s="660"/>
      <c r="I602" s="660"/>
      <c r="J602" s="184"/>
    </row>
    <row r="603" spans="5:10" s="185" customFormat="1" ht="18" customHeight="1">
      <c r="E603" s="659"/>
      <c r="F603" s="660"/>
      <c r="G603" s="660"/>
      <c r="H603" s="660"/>
      <c r="I603" s="660"/>
      <c r="J603" s="184"/>
    </row>
    <row r="604" spans="5:10" s="185" customFormat="1" ht="18" customHeight="1">
      <c r="E604" s="659"/>
      <c r="F604" s="660"/>
      <c r="G604" s="660"/>
      <c r="H604" s="660"/>
      <c r="I604" s="660"/>
      <c r="J604" s="184"/>
    </row>
    <row r="605" spans="5:10" s="185" customFormat="1" ht="18" customHeight="1">
      <c r="E605" s="659"/>
      <c r="F605" s="660"/>
      <c r="G605" s="660"/>
      <c r="H605" s="660"/>
      <c r="I605" s="660"/>
      <c r="J605" s="184"/>
    </row>
    <row r="606" spans="5:10" s="185" customFormat="1" ht="18" customHeight="1">
      <c r="E606" s="659"/>
      <c r="F606" s="660"/>
      <c r="G606" s="660"/>
      <c r="H606" s="660"/>
      <c r="I606" s="660"/>
      <c r="J606" s="184"/>
    </row>
    <row r="607" spans="5:10" s="185" customFormat="1" ht="18" customHeight="1">
      <c r="E607" s="659"/>
      <c r="F607" s="660"/>
      <c r="G607" s="660"/>
      <c r="H607" s="660"/>
      <c r="I607" s="660"/>
      <c r="J607" s="184"/>
    </row>
    <row r="608" spans="5:10" s="185" customFormat="1" ht="18" customHeight="1">
      <c r="E608" s="659"/>
      <c r="F608" s="660"/>
      <c r="G608" s="660"/>
      <c r="H608" s="660"/>
      <c r="I608" s="660"/>
      <c r="J608" s="184"/>
    </row>
    <row r="609" spans="5:10" s="185" customFormat="1" ht="20.25">
      <c r="E609" s="659"/>
      <c r="F609" s="660"/>
      <c r="G609" s="660"/>
      <c r="H609" s="660"/>
      <c r="I609" s="660"/>
      <c r="J609" s="184"/>
    </row>
    <row r="610" spans="2:10" ht="15">
      <c r="B610" s="164"/>
      <c r="C610" s="164"/>
      <c r="D610" s="164"/>
      <c r="E610"/>
      <c r="F610"/>
      <c r="G610"/>
      <c r="H610"/>
      <c r="I610"/>
      <c r="J610"/>
    </row>
    <row r="611" spans="2:10" ht="15">
      <c r="B611" s="164"/>
      <c r="C611" s="164"/>
      <c r="D611" s="164"/>
      <c r="E611"/>
      <c r="F611"/>
      <c r="G611"/>
      <c r="H611"/>
      <c r="I611"/>
      <c r="J611"/>
    </row>
    <row r="612" spans="2:10" ht="15">
      <c r="B612" s="164"/>
      <c r="C612" s="164"/>
      <c r="D612" s="164"/>
      <c r="E612"/>
      <c r="F612"/>
      <c r="G612"/>
      <c r="H612"/>
      <c r="I612"/>
      <c r="J612"/>
    </row>
    <row r="613" spans="2:10" ht="15">
      <c r="B613" s="164"/>
      <c r="C613" s="164"/>
      <c r="D613" s="164"/>
      <c r="E613"/>
      <c r="F613"/>
      <c r="G613"/>
      <c r="H613"/>
      <c r="I613"/>
      <c r="J613"/>
    </row>
    <row r="614" spans="2:10" ht="15">
      <c r="B614" s="164"/>
      <c r="C614" s="164"/>
      <c r="D614" s="164"/>
      <c r="E614"/>
      <c r="F614"/>
      <c r="G614"/>
      <c r="H614"/>
      <c r="I614"/>
      <c r="J614"/>
    </row>
  </sheetData>
  <sheetProtection/>
  <mergeCells count="59">
    <mergeCell ref="H342:H343"/>
    <mergeCell ref="H416:H417"/>
    <mergeCell ref="H514:H515"/>
    <mergeCell ref="B2:F3"/>
    <mergeCell ref="D6:E6"/>
    <mergeCell ref="B8:B9"/>
    <mergeCell ref="C8:C9"/>
    <mergeCell ref="D8:D9"/>
    <mergeCell ref="E8:E9"/>
    <mergeCell ref="F8:F9"/>
    <mergeCell ref="H253:H254"/>
    <mergeCell ref="I8:I9"/>
    <mergeCell ref="B76:B77"/>
    <mergeCell ref="C76:C77"/>
    <mergeCell ref="D76:D77"/>
    <mergeCell ref="E76:E77"/>
    <mergeCell ref="F76:F77"/>
    <mergeCell ref="I76:I77"/>
    <mergeCell ref="H8:H9"/>
    <mergeCell ref="H76:H77"/>
    <mergeCell ref="D162:E162"/>
    <mergeCell ref="B164:B165"/>
    <mergeCell ref="C164:C165"/>
    <mergeCell ref="D164:D165"/>
    <mergeCell ref="E164:E165"/>
    <mergeCell ref="E342:E343"/>
    <mergeCell ref="F164:F165"/>
    <mergeCell ref="I164:I165"/>
    <mergeCell ref="B253:B254"/>
    <mergeCell ref="C253:C254"/>
    <mergeCell ref="D253:D254"/>
    <mergeCell ref="E253:E254"/>
    <mergeCell ref="F253:F254"/>
    <mergeCell ref="I253:I254"/>
    <mergeCell ref="H164:H165"/>
    <mergeCell ref="F342:F343"/>
    <mergeCell ref="I342:I343"/>
    <mergeCell ref="B416:B417"/>
    <mergeCell ref="C416:C417"/>
    <mergeCell ref="D416:D417"/>
    <mergeCell ref="E416:E417"/>
    <mergeCell ref="I416:I417"/>
    <mergeCell ref="B342:B343"/>
    <mergeCell ref="C342:C343"/>
    <mergeCell ref="D342:D343"/>
    <mergeCell ref="B514:B515"/>
    <mergeCell ref="C514:C515"/>
    <mergeCell ref="D514:D515"/>
    <mergeCell ref="E514:E515"/>
    <mergeCell ref="F514:F515"/>
    <mergeCell ref="I514:I515"/>
    <mergeCell ref="G8:G9"/>
    <mergeCell ref="G76:G77"/>
    <mergeCell ref="G164:G165"/>
    <mergeCell ref="G253:G254"/>
    <mergeCell ref="G342:G343"/>
    <mergeCell ref="G416:G417"/>
    <mergeCell ref="G514:G515"/>
    <mergeCell ref="F416:F417"/>
  </mergeCells>
  <printOptions horizontalCentered="1" verticalCentered="1"/>
  <pageMargins left="0.31496062992125984" right="0.2755905511811024" top="0.2362204724409449" bottom="0.2362204724409449" header="0.31496062992125984" footer="0.31496062992125984"/>
  <pageSetup firstPageNumber="1" useFirstPageNumber="1" horizontalDpi="600" verticalDpi="600" orientation="portrait" paperSize="9" scale="45" r:id="rId1"/>
  <headerFooter alignWithMargins="0">
    <oddFooter>&amp;CStránka &amp;P</oddFooter>
  </headerFooter>
  <rowBreaks count="6" manualBreakCount="6">
    <brk id="74" max="255" man="1"/>
    <brk id="159" max="255" man="1"/>
    <brk id="251" max="255" man="1"/>
    <brk id="340" max="255" man="1"/>
    <brk id="414" max="255" man="1"/>
    <brk id="5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95"/>
  <sheetViews>
    <sheetView zoomScalePageLayoutView="0" workbookViewId="0" topLeftCell="A37">
      <selection activeCell="L7" sqref="L7"/>
    </sheetView>
  </sheetViews>
  <sheetFormatPr defaultColWidth="9.125" defaultRowHeight="12.75"/>
  <cols>
    <col min="1" max="1" width="6.25390625" style="0" customWidth="1"/>
    <col min="2" max="3" width="12.75390625" style="0" customWidth="1"/>
    <col min="4" max="4" width="88.00390625" style="0" customWidth="1"/>
    <col min="5" max="5" width="16.75390625" style="2" customWidth="1"/>
    <col min="6" max="8" width="16.75390625" style="359" customWidth="1"/>
    <col min="9" max="9" width="7.00390625" style="13" customWidth="1"/>
  </cols>
  <sheetData>
    <row r="1" ht="14.25">
      <c r="D1" s="323"/>
    </row>
    <row r="2" spans="1:9" ht="44.25">
      <c r="A2" s="390"/>
      <c r="B2" s="924" t="s">
        <v>406</v>
      </c>
      <c r="C2" s="925"/>
      <c r="D2" s="925"/>
      <c r="E2" s="925"/>
      <c r="F2" s="925"/>
      <c r="G2" s="613"/>
      <c r="H2" s="391"/>
      <c r="I2" s="391"/>
    </row>
    <row r="3" spans="1:9" ht="44.25">
      <c r="A3" s="390"/>
      <c r="B3" s="925"/>
      <c r="C3" s="925"/>
      <c r="D3" s="925"/>
      <c r="E3" s="925"/>
      <c r="F3" s="925"/>
      <c r="G3" s="613"/>
      <c r="H3" s="391"/>
      <c r="I3" s="391"/>
    </row>
    <row r="6" spans="1:9" ht="35.25">
      <c r="A6" s="392"/>
      <c r="B6" s="392"/>
      <c r="C6" s="392"/>
      <c r="D6" s="920" t="s">
        <v>179</v>
      </c>
      <c r="E6" s="921"/>
      <c r="F6" s="393"/>
      <c r="G6" s="393"/>
      <c r="H6" s="393"/>
      <c r="I6" s="394"/>
    </row>
    <row r="7" ht="13.5" thickBot="1"/>
    <row r="8" spans="1:9" s="168" customFormat="1" ht="18" customHeight="1">
      <c r="A8" s="325"/>
      <c r="B8" s="915" t="s">
        <v>15</v>
      </c>
      <c r="C8" s="917" t="s">
        <v>16</v>
      </c>
      <c r="D8" s="917" t="s">
        <v>131</v>
      </c>
      <c r="E8" s="913" t="s">
        <v>285</v>
      </c>
      <c r="F8" s="913" t="s">
        <v>316</v>
      </c>
      <c r="G8" s="913" t="s">
        <v>343</v>
      </c>
      <c r="H8" s="913" t="s">
        <v>356</v>
      </c>
      <c r="I8" s="324"/>
    </row>
    <row r="9" spans="1:9" s="168" customFormat="1" ht="18" customHeight="1" thickBot="1">
      <c r="A9" s="325"/>
      <c r="B9" s="916"/>
      <c r="C9" s="918"/>
      <c r="D9" s="919"/>
      <c r="E9" s="914"/>
      <c r="F9" s="914"/>
      <c r="G9" s="914"/>
      <c r="H9" s="914"/>
      <c r="I9" s="324"/>
    </row>
    <row r="10" spans="1:9" s="185" customFormat="1" ht="18" customHeight="1">
      <c r="A10" s="178"/>
      <c r="B10" s="172"/>
      <c r="C10" s="173"/>
      <c r="D10" s="174"/>
      <c r="E10" s="176"/>
      <c r="F10" s="384"/>
      <c r="G10" s="384"/>
      <c r="H10" s="384"/>
      <c r="I10" s="30"/>
    </row>
    <row r="11" spans="2:9" s="185" customFormat="1" ht="18" customHeight="1">
      <c r="B11" s="186"/>
      <c r="C11" s="187">
        <v>1111</v>
      </c>
      <c r="D11" s="188" t="s">
        <v>0</v>
      </c>
      <c r="E11" s="189">
        <v>2339.31</v>
      </c>
      <c r="F11" s="370">
        <v>1917.52</v>
      </c>
      <c r="G11" s="370">
        <v>1879.73</v>
      </c>
      <c r="H11" s="370">
        <v>1980</v>
      </c>
      <c r="I11" s="184"/>
    </row>
    <row r="12" spans="2:9" s="185" customFormat="1" ht="18" customHeight="1">
      <c r="B12" s="186"/>
      <c r="C12" s="187">
        <v>1112</v>
      </c>
      <c r="D12" s="188" t="s">
        <v>1</v>
      </c>
      <c r="E12" s="189">
        <v>781.05</v>
      </c>
      <c r="F12" s="370">
        <v>790.9</v>
      </c>
      <c r="G12" s="370">
        <v>800.8</v>
      </c>
      <c r="H12" s="370">
        <v>800</v>
      </c>
      <c r="I12" s="184"/>
    </row>
    <row r="13" spans="2:9" s="185" customFormat="1" ht="18" customHeight="1">
      <c r="B13" s="186"/>
      <c r="C13" s="187">
        <v>1113</v>
      </c>
      <c r="D13" s="188" t="s">
        <v>2</v>
      </c>
      <c r="E13" s="189">
        <v>167.94</v>
      </c>
      <c r="F13" s="370">
        <v>169.63</v>
      </c>
      <c r="G13" s="370">
        <v>171.69</v>
      </c>
      <c r="H13" s="370">
        <v>110</v>
      </c>
      <c r="I13" s="184"/>
    </row>
    <row r="14" spans="2:9" s="185" customFormat="1" ht="18" customHeight="1">
      <c r="B14" s="186"/>
      <c r="C14" s="187">
        <v>1121</v>
      </c>
      <c r="D14" s="188" t="s">
        <v>3</v>
      </c>
      <c r="E14" s="189">
        <v>2650.58</v>
      </c>
      <c r="F14" s="370">
        <v>2111.51</v>
      </c>
      <c r="G14" s="370">
        <v>2090.78</v>
      </c>
      <c r="H14" s="370">
        <v>1840</v>
      </c>
      <c r="I14" s="184"/>
    </row>
    <row r="15" spans="2:9" s="185" customFormat="1" ht="18" customHeight="1">
      <c r="B15" s="186"/>
      <c r="C15" s="187">
        <v>1122</v>
      </c>
      <c r="D15" s="188" t="s">
        <v>4</v>
      </c>
      <c r="E15" s="189">
        <v>342.96</v>
      </c>
      <c r="F15" s="370">
        <v>265.02</v>
      </c>
      <c r="G15" s="370">
        <v>199.4</v>
      </c>
      <c r="H15" s="370">
        <v>380</v>
      </c>
      <c r="I15" s="184" t="s">
        <v>160</v>
      </c>
    </row>
    <row r="16" spans="2:9" s="185" customFormat="1" ht="18" customHeight="1">
      <c r="B16" s="186"/>
      <c r="C16" s="187">
        <v>1211</v>
      </c>
      <c r="D16" s="188" t="s">
        <v>5</v>
      </c>
      <c r="E16" s="189">
        <v>4127.9</v>
      </c>
      <c r="F16" s="370">
        <v>4011.84</v>
      </c>
      <c r="G16" s="370">
        <v>4380.1</v>
      </c>
      <c r="H16" s="370">
        <v>4400</v>
      </c>
      <c r="I16" s="184"/>
    </row>
    <row r="17" spans="2:9" s="185" customFormat="1" ht="18" customHeight="1">
      <c r="B17" s="186"/>
      <c r="C17" s="187">
        <v>1334</v>
      </c>
      <c r="D17" s="188" t="s">
        <v>208</v>
      </c>
      <c r="E17" s="189">
        <v>0</v>
      </c>
      <c r="F17" s="370">
        <v>0</v>
      </c>
      <c r="G17" s="370">
        <v>0</v>
      </c>
      <c r="H17" s="370">
        <v>0</v>
      </c>
      <c r="I17" s="184"/>
    </row>
    <row r="18" spans="2:9" s="185" customFormat="1" ht="18" customHeight="1">
      <c r="B18" s="186"/>
      <c r="C18" s="187">
        <v>1337</v>
      </c>
      <c r="D18" s="188" t="s">
        <v>196</v>
      </c>
      <c r="E18" s="189">
        <v>532.73</v>
      </c>
      <c r="F18" s="370">
        <v>527.26</v>
      </c>
      <c r="G18" s="370">
        <v>517.64</v>
      </c>
      <c r="H18" s="370">
        <v>520</v>
      </c>
      <c r="I18" s="184"/>
    </row>
    <row r="19" spans="2:9" s="185" customFormat="1" ht="18" customHeight="1">
      <c r="B19" s="186"/>
      <c r="C19" s="187">
        <v>1341</v>
      </c>
      <c r="D19" s="188" t="s">
        <v>6</v>
      </c>
      <c r="E19" s="189">
        <v>24.37</v>
      </c>
      <c r="F19" s="370">
        <v>24.137</v>
      </c>
      <c r="G19" s="370">
        <v>24.74</v>
      </c>
      <c r="H19" s="370">
        <v>24</v>
      </c>
      <c r="I19" s="184"/>
    </row>
    <row r="20" spans="2:9" s="185" customFormat="1" ht="18" customHeight="1">
      <c r="B20" s="186"/>
      <c r="C20" s="187">
        <v>1343</v>
      </c>
      <c r="D20" s="188" t="s">
        <v>7</v>
      </c>
      <c r="E20" s="189">
        <v>6.94</v>
      </c>
      <c r="F20" s="370">
        <v>73.08</v>
      </c>
      <c r="G20" s="370">
        <v>8.96</v>
      </c>
      <c r="H20" s="370">
        <v>8</v>
      </c>
      <c r="I20" s="184"/>
    </row>
    <row r="21" spans="2:9" s="185" customFormat="1" ht="18" customHeight="1">
      <c r="B21" s="186"/>
      <c r="C21" s="187">
        <v>1345</v>
      </c>
      <c r="D21" s="188" t="s">
        <v>8</v>
      </c>
      <c r="E21" s="189">
        <v>5.33</v>
      </c>
      <c r="F21" s="370">
        <v>0.14</v>
      </c>
      <c r="G21" s="370">
        <v>0</v>
      </c>
      <c r="H21" s="370">
        <v>0</v>
      </c>
      <c r="I21" s="184"/>
    </row>
    <row r="22" spans="2:9" s="185" customFormat="1" ht="18" customHeight="1">
      <c r="B22" s="186"/>
      <c r="C22" s="187">
        <v>1347</v>
      </c>
      <c r="D22" s="188" t="s">
        <v>9</v>
      </c>
      <c r="E22" s="189">
        <v>38.321</v>
      </c>
      <c r="F22" s="370">
        <v>30</v>
      </c>
      <c r="G22" s="370">
        <v>30</v>
      </c>
      <c r="H22" s="370">
        <v>0</v>
      </c>
      <c r="I22" s="184"/>
    </row>
    <row r="23" spans="2:9" s="185" customFormat="1" ht="18" customHeight="1">
      <c r="B23" s="186"/>
      <c r="C23" s="187">
        <v>1351</v>
      </c>
      <c r="D23" s="188" t="s">
        <v>10</v>
      </c>
      <c r="E23" s="189">
        <v>22.17</v>
      </c>
      <c r="F23" s="370">
        <v>11.29</v>
      </c>
      <c r="G23" s="370">
        <v>2.7</v>
      </c>
      <c r="H23" s="370">
        <v>0</v>
      </c>
      <c r="I23" s="184"/>
    </row>
    <row r="24" spans="2:9" s="185" customFormat="1" ht="18" customHeight="1">
      <c r="B24" s="186"/>
      <c r="C24" s="187">
        <v>1361</v>
      </c>
      <c r="D24" s="188" t="s">
        <v>11</v>
      </c>
      <c r="E24" s="189">
        <v>41.87</v>
      </c>
      <c r="F24" s="370">
        <v>67.06</v>
      </c>
      <c r="G24" s="370">
        <v>73.68</v>
      </c>
      <c r="H24" s="370">
        <v>75</v>
      </c>
      <c r="I24" s="184"/>
    </row>
    <row r="25" spans="2:9" s="185" customFormat="1" ht="18" customHeight="1">
      <c r="B25" s="186"/>
      <c r="C25" s="187">
        <v>1511</v>
      </c>
      <c r="D25" s="188" t="s">
        <v>12</v>
      </c>
      <c r="E25" s="189">
        <v>492.08</v>
      </c>
      <c r="F25" s="370">
        <v>1081.16</v>
      </c>
      <c r="G25" s="370">
        <v>1255.5</v>
      </c>
      <c r="H25" s="370">
        <v>1255</v>
      </c>
      <c r="I25" s="184" t="s">
        <v>162</v>
      </c>
    </row>
    <row r="26" spans="2:9" s="185" customFormat="1" ht="18" customHeight="1">
      <c r="B26" s="186"/>
      <c r="C26" s="187">
        <v>2460</v>
      </c>
      <c r="D26" s="188" t="s">
        <v>13</v>
      </c>
      <c r="E26" s="189">
        <v>8.84</v>
      </c>
      <c r="F26" s="370">
        <v>0</v>
      </c>
      <c r="G26" s="370">
        <v>0</v>
      </c>
      <c r="H26" s="370">
        <v>0</v>
      </c>
      <c r="I26" s="184"/>
    </row>
    <row r="27" spans="2:9" s="185" customFormat="1" ht="18" customHeight="1">
      <c r="B27" s="186"/>
      <c r="C27" s="187">
        <v>4111</v>
      </c>
      <c r="D27" s="188" t="s">
        <v>137</v>
      </c>
      <c r="E27" s="189">
        <v>40</v>
      </c>
      <c r="F27" s="370">
        <v>276.02</v>
      </c>
      <c r="G27" s="370">
        <v>96.71</v>
      </c>
      <c r="H27" s="370">
        <v>0</v>
      </c>
      <c r="I27" s="184"/>
    </row>
    <row r="28" spans="2:9" s="185" customFormat="1" ht="18" customHeight="1">
      <c r="B28" s="186"/>
      <c r="C28" s="187">
        <v>4112</v>
      </c>
      <c r="D28" s="188" t="s">
        <v>231</v>
      </c>
      <c r="E28" s="189">
        <v>736.5</v>
      </c>
      <c r="F28" s="370">
        <v>738.9</v>
      </c>
      <c r="G28" s="370">
        <v>1393.4</v>
      </c>
      <c r="H28" s="370">
        <v>1192</v>
      </c>
      <c r="I28" s="184"/>
    </row>
    <row r="29" spans="2:9" s="185" customFormat="1" ht="18" customHeight="1">
      <c r="B29" s="186"/>
      <c r="C29" s="187">
        <v>4116</v>
      </c>
      <c r="D29" s="188" t="s">
        <v>220</v>
      </c>
      <c r="E29" s="189">
        <v>252.78</v>
      </c>
      <c r="F29" s="370">
        <v>732.93</v>
      </c>
      <c r="G29" s="370">
        <v>1539.96</v>
      </c>
      <c r="H29" s="370">
        <v>630</v>
      </c>
      <c r="I29" s="184" t="s">
        <v>163</v>
      </c>
    </row>
    <row r="30" spans="2:9" s="185" customFormat="1" ht="18" customHeight="1">
      <c r="B30" s="186"/>
      <c r="C30" s="187">
        <v>4121</v>
      </c>
      <c r="D30" s="188" t="s">
        <v>140</v>
      </c>
      <c r="E30" s="189">
        <v>121.38</v>
      </c>
      <c r="F30" s="370">
        <v>119.68</v>
      </c>
      <c r="G30" s="370">
        <v>157.88</v>
      </c>
      <c r="H30" s="370">
        <v>130</v>
      </c>
      <c r="I30" s="184" t="s">
        <v>164</v>
      </c>
    </row>
    <row r="31" spans="2:9" s="185" customFormat="1" ht="18" customHeight="1">
      <c r="B31" s="186"/>
      <c r="C31" s="187">
        <v>4122</v>
      </c>
      <c r="D31" s="188" t="s">
        <v>141</v>
      </c>
      <c r="E31" s="189">
        <v>148.39</v>
      </c>
      <c r="F31" s="370">
        <v>893.82</v>
      </c>
      <c r="G31" s="370">
        <v>856.1</v>
      </c>
      <c r="H31" s="370">
        <v>0</v>
      </c>
      <c r="I31" s="184"/>
    </row>
    <row r="32" spans="2:9" s="185" customFormat="1" ht="18" customHeight="1">
      <c r="B32" s="186"/>
      <c r="C32" s="187">
        <v>4129</v>
      </c>
      <c r="D32" s="188" t="s">
        <v>142</v>
      </c>
      <c r="E32" s="189">
        <v>0</v>
      </c>
      <c r="F32" s="370">
        <v>0</v>
      </c>
      <c r="G32" s="370">
        <v>0</v>
      </c>
      <c r="H32" s="370">
        <v>0</v>
      </c>
      <c r="I32" s="184"/>
    </row>
    <row r="33" spans="2:9" s="185" customFormat="1" ht="18" customHeight="1">
      <c r="B33" s="186"/>
      <c r="C33" s="187">
        <v>4134</v>
      </c>
      <c r="D33" s="188" t="s">
        <v>14</v>
      </c>
      <c r="E33" s="189">
        <v>4639.88</v>
      </c>
      <c r="F33" s="370">
        <v>4608.1</v>
      </c>
      <c r="G33" s="370">
        <v>5864.06</v>
      </c>
      <c r="H33" s="370">
        <v>0</v>
      </c>
      <c r="I33" s="184" t="s">
        <v>165</v>
      </c>
    </row>
    <row r="34" spans="2:9" s="185" customFormat="1" ht="18" customHeight="1">
      <c r="B34" s="186"/>
      <c r="C34" s="187">
        <v>4213</v>
      </c>
      <c r="D34" s="188" t="s">
        <v>143</v>
      </c>
      <c r="E34" s="189">
        <v>51</v>
      </c>
      <c r="F34" s="370">
        <v>0</v>
      </c>
      <c r="G34" s="370">
        <v>0</v>
      </c>
      <c r="H34" s="370">
        <v>0</v>
      </c>
      <c r="I34" s="184"/>
    </row>
    <row r="35" spans="2:9" s="185" customFormat="1" ht="18" customHeight="1">
      <c r="B35" s="186"/>
      <c r="C35" s="187">
        <v>4216</v>
      </c>
      <c r="D35" s="188" t="s">
        <v>153</v>
      </c>
      <c r="E35" s="189">
        <v>0</v>
      </c>
      <c r="F35" s="370">
        <v>0</v>
      </c>
      <c r="G35" s="370">
        <v>300</v>
      </c>
      <c r="H35" s="370">
        <v>0</v>
      </c>
      <c r="I35" s="184"/>
    </row>
    <row r="36" spans="2:9" s="185" customFormat="1" ht="18" customHeight="1">
      <c r="B36" s="186"/>
      <c r="C36" s="187">
        <v>4222</v>
      </c>
      <c r="D36" s="188" t="s">
        <v>152</v>
      </c>
      <c r="E36" s="189">
        <v>0</v>
      </c>
      <c r="F36" s="370">
        <v>192.1</v>
      </c>
      <c r="G36" s="370">
        <v>12363.08</v>
      </c>
      <c r="H36" s="370">
        <v>0</v>
      </c>
      <c r="I36" s="184"/>
    </row>
    <row r="37" spans="2:9" s="185" customFormat="1" ht="18" customHeight="1">
      <c r="B37" s="186"/>
      <c r="C37" s="187">
        <v>4229</v>
      </c>
      <c r="D37" s="188" t="s">
        <v>144</v>
      </c>
      <c r="E37" s="189">
        <v>0</v>
      </c>
      <c r="F37" s="370">
        <v>0</v>
      </c>
      <c r="G37" s="370">
        <v>0</v>
      </c>
      <c r="H37" s="370">
        <v>0</v>
      </c>
      <c r="I37" s="184"/>
    </row>
    <row r="38" spans="2:9" s="185" customFormat="1" ht="18" customHeight="1">
      <c r="B38" s="186"/>
      <c r="C38" s="187">
        <v>4240</v>
      </c>
      <c r="D38" s="188" t="s">
        <v>328</v>
      </c>
      <c r="E38" s="189">
        <v>0</v>
      </c>
      <c r="F38" s="370">
        <v>175</v>
      </c>
      <c r="G38" s="370">
        <v>0</v>
      </c>
      <c r="H38" s="370">
        <v>0</v>
      </c>
      <c r="I38" s="184"/>
    </row>
    <row r="39" spans="1:9" s="185" customFormat="1" ht="18" customHeight="1">
      <c r="A39" s="204"/>
      <c r="B39" s="614" t="s">
        <v>132</v>
      </c>
      <c r="C39" s="615" t="s">
        <v>21</v>
      </c>
      <c r="D39" s="616" t="s">
        <v>182</v>
      </c>
      <c r="E39" s="617">
        <f>SUM(E11:E38)</f>
        <v>17572.321</v>
      </c>
      <c r="F39" s="617">
        <f>SUM(F11:F38)</f>
        <v>18817.097</v>
      </c>
      <c r="G39" s="617">
        <f>SUM(G11:G38)</f>
        <v>34006.909999999996</v>
      </c>
      <c r="H39" s="617">
        <f>SUM(H11:H38)</f>
        <v>13344</v>
      </c>
      <c r="I39" s="203"/>
    </row>
    <row r="40" spans="2:9" s="185" customFormat="1" ht="18" customHeight="1">
      <c r="B40" s="186">
        <v>1031</v>
      </c>
      <c r="C40" s="187">
        <v>2111</v>
      </c>
      <c r="D40" s="188" t="s">
        <v>18</v>
      </c>
      <c r="E40" s="189">
        <v>320.25</v>
      </c>
      <c r="F40" s="370">
        <v>206.68</v>
      </c>
      <c r="G40" s="370">
        <v>351.81</v>
      </c>
      <c r="H40" s="370">
        <v>600</v>
      </c>
      <c r="I40" s="184" t="s">
        <v>169</v>
      </c>
    </row>
    <row r="41" spans="1:9" s="185" customFormat="1" ht="18" customHeight="1">
      <c r="A41" s="275"/>
      <c r="B41" s="618">
        <v>1031</v>
      </c>
      <c r="C41" s="619" t="s">
        <v>19</v>
      </c>
      <c r="D41" s="620" t="s">
        <v>20</v>
      </c>
      <c r="E41" s="621">
        <f aca="true" t="shared" si="0" ref="E41:H42">E40</f>
        <v>320.25</v>
      </c>
      <c r="F41" s="622">
        <f t="shared" si="0"/>
        <v>206.68</v>
      </c>
      <c r="G41" s="622">
        <f t="shared" si="0"/>
        <v>351.81</v>
      </c>
      <c r="H41" s="622">
        <f t="shared" si="0"/>
        <v>600</v>
      </c>
      <c r="I41" s="274"/>
    </row>
    <row r="42" spans="1:9" s="185" customFormat="1" ht="18" customHeight="1">
      <c r="A42" s="204"/>
      <c r="B42" s="623">
        <v>103</v>
      </c>
      <c r="C42" s="615" t="s">
        <v>21</v>
      </c>
      <c r="D42" s="616" t="s">
        <v>22</v>
      </c>
      <c r="E42" s="624">
        <f t="shared" si="0"/>
        <v>320.25</v>
      </c>
      <c r="F42" s="617">
        <f t="shared" si="0"/>
        <v>206.68</v>
      </c>
      <c r="G42" s="617">
        <f t="shared" si="0"/>
        <v>351.81</v>
      </c>
      <c r="H42" s="617">
        <f t="shared" si="0"/>
        <v>600</v>
      </c>
      <c r="I42" s="203"/>
    </row>
    <row r="43" spans="2:9" s="185" customFormat="1" ht="18" customHeight="1">
      <c r="B43" s="186">
        <v>2141</v>
      </c>
      <c r="C43" s="187">
        <v>2111</v>
      </c>
      <c r="D43" s="188" t="s">
        <v>18</v>
      </c>
      <c r="E43" s="189">
        <v>0.05</v>
      </c>
      <c r="F43" s="370">
        <v>0</v>
      </c>
      <c r="G43" s="370">
        <v>0</v>
      </c>
      <c r="H43" s="370">
        <v>0</v>
      </c>
      <c r="I43" s="184"/>
    </row>
    <row r="44" spans="1:9" s="185" customFormat="1" ht="18" customHeight="1">
      <c r="A44" s="260"/>
      <c r="B44" s="618">
        <v>2141</v>
      </c>
      <c r="C44" s="619" t="s">
        <v>19</v>
      </c>
      <c r="D44" s="620" t="s">
        <v>197</v>
      </c>
      <c r="E44" s="621">
        <f aca="true" t="shared" si="1" ref="E44:H45">E43</f>
        <v>0.05</v>
      </c>
      <c r="F44" s="622">
        <f t="shared" si="1"/>
        <v>0</v>
      </c>
      <c r="G44" s="622">
        <f>G43</f>
        <v>0</v>
      </c>
      <c r="H44" s="622">
        <f t="shared" si="1"/>
        <v>0</v>
      </c>
      <c r="I44" s="259"/>
    </row>
    <row r="45" spans="1:9" s="185" customFormat="1" ht="18" customHeight="1">
      <c r="A45" s="204"/>
      <c r="B45" s="623">
        <v>214</v>
      </c>
      <c r="C45" s="615" t="s">
        <v>21</v>
      </c>
      <c r="D45" s="616" t="s">
        <v>197</v>
      </c>
      <c r="E45" s="624">
        <f t="shared" si="1"/>
        <v>0.05</v>
      </c>
      <c r="F45" s="617">
        <f t="shared" si="1"/>
        <v>0</v>
      </c>
      <c r="G45" s="617">
        <f>G44</f>
        <v>0</v>
      </c>
      <c r="H45" s="617">
        <f>H44</f>
        <v>0</v>
      </c>
      <c r="I45" s="203"/>
    </row>
    <row r="46" spans="2:9" s="185" customFormat="1" ht="18" customHeight="1">
      <c r="B46" s="186">
        <v>2310</v>
      </c>
      <c r="C46" s="187">
        <v>2111</v>
      </c>
      <c r="D46" s="188" t="s">
        <v>18</v>
      </c>
      <c r="E46" s="189">
        <v>0</v>
      </c>
      <c r="F46" s="370">
        <v>0</v>
      </c>
      <c r="G46" s="370">
        <v>0</v>
      </c>
      <c r="H46" s="370">
        <v>0</v>
      </c>
      <c r="I46" s="184"/>
    </row>
    <row r="47" spans="1:9" s="185" customFormat="1" ht="18" customHeight="1">
      <c r="A47" s="260"/>
      <c r="B47" s="618">
        <v>2310</v>
      </c>
      <c r="C47" s="619" t="s">
        <v>19</v>
      </c>
      <c r="D47" s="620" t="s">
        <v>23</v>
      </c>
      <c r="E47" s="621">
        <f aca="true" t="shared" si="2" ref="E47:H48">E46</f>
        <v>0</v>
      </c>
      <c r="F47" s="622">
        <f t="shared" si="2"/>
        <v>0</v>
      </c>
      <c r="G47" s="622">
        <f t="shared" si="2"/>
        <v>0</v>
      </c>
      <c r="H47" s="622">
        <f t="shared" si="2"/>
        <v>0</v>
      </c>
      <c r="I47" s="259"/>
    </row>
    <row r="48" spans="1:9" s="185" customFormat="1" ht="18" customHeight="1">
      <c r="A48" s="204"/>
      <c r="B48" s="623">
        <v>231</v>
      </c>
      <c r="C48" s="615" t="s">
        <v>21</v>
      </c>
      <c r="D48" s="616" t="s">
        <v>23</v>
      </c>
      <c r="E48" s="624">
        <f t="shared" si="2"/>
        <v>0</v>
      </c>
      <c r="F48" s="617">
        <f t="shared" si="2"/>
        <v>0</v>
      </c>
      <c r="G48" s="617">
        <f t="shared" si="2"/>
        <v>0</v>
      </c>
      <c r="H48" s="617">
        <f t="shared" si="2"/>
        <v>0</v>
      </c>
      <c r="I48" s="203"/>
    </row>
    <row r="49" spans="2:9" s="185" customFormat="1" ht="18" customHeight="1">
      <c r="B49" s="186">
        <v>2321</v>
      </c>
      <c r="C49" s="187">
        <v>2111</v>
      </c>
      <c r="D49" s="188" t="s">
        <v>18</v>
      </c>
      <c r="E49" s="189">
        <v>122.94</v>
      </c>
      <c r="F49" s="370">
        <v>118.34</v>
      </c>
      <c r="G49" s="370">
        <v>118.32</v>
      </c>
      <c r="H49" s="370">
        <v>120</v>
      </c>
      <c r="I49" s="184"/>
    </row>
    <row r="50" spans="1:9" s="185" customFormat="1" ht="18" customHeight="1">
      <c r="A50" s="260"/>
      <c r="B50" s="618">
        <v>2321</v>
      </c>
      <c r="C50" s="619" t="s">
        <v>19</v>
      </c>
      <c r="D50" s="620" t="s">
        <v>59</v>
      </c>
      <c r="E50" s="621">
        <f aca="true" t="shared" si="3" ref="E50:H51">E49</f>
        <v>122.94</v>
      </c>
      <c r="F50" s="622">
        <f t="shared" si="3"/>
        <v>118.34</v>
      </c>
      <c r="G50" s="622">
        <f t="shared" si="3"/>
        <v>118.32</v>
      </c>
      <c r="H50" s="622">
        <f t="shared" si="3"/>
        <v>120</v>
      </c>
      <c r="I50" s="259"/>
    </row>
    <row r="51" spans="1:9" s="185" customFormat="1" ht="18" customHeight="1">
      <c r="A51" s="204"/>
      <c r="B51" s="623">
        <v>232</v>
      </c>
      <c r="C51" s="615" t="s">
        <v>21</v>
      </c>
      <c r="D51" s="616" t="s">
        <v>60</v>
      </c>
      <c r="E51" s="624">
        <f t="shared" si="3"/>
        <v>122.94</v>
      </c>
      <c r="F51" s="617">
        <f t="shared" si="3"/>
        <v>118.34</v>
      </c>
      <c r="G51" s="617">
        <f t="shared" si="3"/>
        <v>118.32</v>
      </c>
      <c r="H51" s="617">
        <f t="shared" si="3"/>
        <v>120</v>
      </c>
      <c r="I51" s="203"/>
    </row>
    <row r="52" spans="2:9" s="185" customFormat="1" ht="18" customHeight="1">
      <c r="B52" s="186">
        <v>3111</v>
      </c>
      <c r="C52" s="187">
        <v>2111</v>
      </c>
      <c r="D52" s="188" t="s">
        <v>18</v>
      </c>
      <c r="E52" s="189">
        <v>26.36</v>
      </c>
      <c r="F52" s="370">
        <v>26.08</v>
      </c>
      <c r="G52" s="370">
        <v>2.46</v>
      </c>
      <c r="H52" s="370">
        <v>3</v>
      </c>
      <c r="I52" s="184"/>
    </row>
    <row r="53" spans="2:9" s="185" customFormat="1" ht="18" customHeight="1">
      <c r="B53" s="186">
        <v>3111</v>
      </c>
      <c r="C53" s="187">
        <v>2324</v>
      </c>
      <c r="D53" s="188" t="s">
        <v>24</v>
      </c>
      <c r="E53" s="189">
        <v>0</v>
      </c>
      <c r="F53" s="370">
        <v>0.9</v>
      </c>
      <c r="G53" s="370">
        <v>0</v>
      </c>
      <c r="H53" s="370">
        <v>0</v>
      </c>
      <c r="I53" s="184"/>
    </row>
    <row r="54" spans="1:9" s="185" customFormat="1" ht="18" customHeight="1">
      <c r="A54" s="260"/>
      <c r="B54" s="618">
        <v>3111</v>
      </c>
      <c r="C54" s="619" t="s">
        <v>19</v>
      </c>
      <c r="D54" s="620" t="s">
        <v>25</v>
      </c>
      <c r="E54" s="621">
        <f>SUM(E52:E53)</f>
        <v>26.36</v>
      </c>
      <c r="F54" s="622">
        <f>SUM(F52:F53)</f>
        <v>26.979999999999997</v>
      </c>
      <c r="G54" s="622">
        <f>SUM(G52:G53)</f>
        <v>2.46</v>
      </c>
      <c r="H54" s="622">
        <f>SUM(H52:H53)</f>
        <v>3</v>
      </c>
      <c r="I54" s="259"/>
    </row>
    <row r="55" spans="2:9" s="185" customFormat="1" ht="18" customHeight="1">
      <c r="B55" s="186">
        <v>3113</v>
      </c>
      <c r="C55" s="187">
        <v>2111</v>
      </c>
      <c r="D55" s="188" t="s">
        <v>18</v>
      </c>
      <c r="E55" s="189">
        <v>142.85</v>
      </c>
      <c r="F55" s="370">
        <v>142.4</v>
      </c>
      <c r="G55" s="370">
        <v>7.38</v>
      </c>
      <c r="H55" s="370">
        <v>8</v>
      </c>
      <c r="I55" s="184"/>
    </row>
    <row r="56" spans="2:9" s="185" customFormat="1" ht="18" customHeight="1">
      <c r="B56" s="186">
        <v>3113</v>
      </c>
      <c r="C56" s="187">
        <v>2132</v>
      </c>
      <c r="D56" s="188" t="s">
        <v>26</v>
      </c>
      <c r="E56" s="189">
        <v>6</v>
      </c>
      <c r="F56" s="370">
        <v>3.94</v>
      </c>
      <c r="G56" s="370">
        <v>5.61</v>
      </c>
      <c r="H56" s="370">
        <v>4</v>
      </c>
      <c r="I56" s="184"/>
    </row>
    <row r="57" spans="2:9" s="185" customFormat="1" ht="18" customHeight="1">
      <c r="B57" s="186">
        <v>3113</v>
      </c>
      <c r="C57" s="187">
        <v>2324</v>
      </c>
      <c r="D57" s="188" t="s">
        <v>24</v>
      </c>
      <c r="E57" s="189">
        <v>54.94</v>
      </c>
      <c r="F57" s="370">
        <v>13.89</v>
      </c>
      <c r="G57" s="370">
        <v>23.68</v>
      </c>
      <c r="H57" s="370">
        <v>0</v>
      </c>
      <c r="I57" s="184"/>
    </row>
    <row r="58" spans="1:9" s="185" customFormat="1" ht="18" customHeight="1">
      <c r="A58" s="260"/>
      <c r="B58" s="618">
        <v>3113</v>
      </c>
      <c r="C58" s="619" t="s">
        <v>19</v>
      </c>
      <c r="D58" s="620" t="s">
        <v>27</v>
      </c>
      <c r="E58" s="621">
        <f>SUM(E55:E57)</f>
        <v>203.79</v>
      </c>
      <c r="F58" s="622">
        <f>SUM(F55:F57)</f>
        <v>160.23000000000002</v>
      </c>
      <c r="G58" s="622">
        <f>SUM(G55:G57)</f>
        <v>36.67</v>
      </c>
      <c r="H58" s="622">
        <f>SUM(H55:H57)</f>
        <v>12</v>
      </c>
      <c r="I58" s="259"/>
    </row>
    <row r="59" spans="1:9" s="185" customFormat="1" ht="18" customHeight="1">
      <c r="A59" s="204"/>
      <c r="B59" s="623">
        <v>311</v>
      </c>
      <c r="C59" s="615" t="s">
        <v>21</v>
      </c>
      <c r="D59" s="616" t="s">
        <v>28</v>
      </c>
      <c r="E59" s="624">
        <f>E54+E58</f>
        <v>230.14999999999998</v>
      </c>
      <c r="F59" s="617">
        <f>F54+F58</f>
        <v>187.21</v>
      </c>
      <c r="G59" s="617">
        <f>G54+G58</f>
        <v>39.13</v>
      </c>
      <c r="H59" s="617">
        <f>H54+H58</f>
        <v>15</v>
      </c>
      <c r="I59" s="203"/>
    </row>
    <row r="60" spans="2:9" s="185" customFormat="1" ht="18" customHeight="1">
      <c r="B60" s="186">
        <v>3141</v>
      </c>
      <c r="C60" s="187">
        <v>2111</v>
      </c>
      <c r="D60" s="188" t="s">
        <v>18</v>
      </c>
      <c r="E60" s="189">
        <v>155.11</v>
      </c>
      <c r="F60" s="370">
        <v>156.11</v>
      </c>
      <c r="G60" s="370">
        <v>0</v>
      </c>
      <c r="H60" s="370">
        <v>0</v>
      </c>
      <c r="I60" s="184"/>
    </row>
    <row r="61" spans="1:9" s="185" customFormat="1" ht="18" customHeight="1">
      <c r="A61" s="260"/>
      <c r="B61" s="618">
        <v>3141</v>
      </c>
      <c r="C61" s="619" t="s">
        <v>19</v>
      </c>
      <c r="D61" s="620" t="s">
        <v>29</v>
      </c>
      <c r="E61" s="621">
        <f aca="true" t="shared" si="4" ref="E61:H62">E60</f>
        <v>155.11</v>
      </c>
      <c r="F61" s="622">
        <f t="shared" si="4"/>
        <v>156.11</v>
      </c>
      <c r="G61" s="622">
        <f t="shared" si="4"/>
        <v>0</v>
      </c>
      <c r="H61" s="622">
        <f t="shared" si="4"/>
        <v>0</v>
      </c>
      <c r="I61" s="259"/>
    </row>
    <row r="62" spans="1:9" s="185" customFormat="1" ht="18" customHeight="1">
      <c r="A62" s="204"/>
      <c r="B62" s="623">
        <v>314</v>
      </c>
      <c r="C62" s="615" t="s">
        <v>21</v>
      </c>
      <c r="D62" s="616" t="s">
        <v>30</v>
      </c>
      <c r="E62" s="624">
        <f t="shared" si="4"/>
        <v>155.11</v>
      </c>
      <c r="F62" s="617">
        <f t="shared" si="4"/>
        <v>156.11</v>
      </c>
      <c r="G62" s="617">
        <f t="shared" si="4"/>
        <v>0</v>
      </c>
      <c r="H62" s="617">
        <f t="shared" si="4"/>
        <v>0</v>
      </c>
      <c r="I62" s="203"/>
    </row>
    <row r="63" spans="2:9" s="185" customFormat="1" ht="18" customHeight="1">
      <c r="B63" s="186">
        <v>3314</v>
      </c>
      <c r="C63" s="187">
        <v>2111</v>
      </c>
      <c r="D63" s="188" t="s">
        <v>18</v>
      </c>
      <c r="E63" s="189">
        <v>4.52</v>
      </c>
      <c r="F63" s="370">
        <v>3.8</v>
      </c>
      <c r="G63" s="370">
        <v>3.68</v>
      </c>
      <c r="H63" s="370">
        <v>3.5</v>
      </c>
      <c r="I63" s="184"/>
    </row>
    <row r="64" spans="2:9" s="185" customFormat="1" ht="18" customHeight="1">
      <c r="B64" s="186">
        <v>3314</v>
      </c>
      <c r="C64" s="187">
        <v>2324</v>
      </c>
      <c r="D64" s="188" t="s">
        <v>24</v>
      </c>
      <c r="E64" s="189">
        <v>0.33</v>
      </c>
      <c r="F64" s="370">
        <v>0</v>
      </c>
      <c r="G64" s="370">
        <v>8.06</v>
      </c>
      <c r="H64" s="370">
        <v>0</v>
      </c>
      <c r="I64" s="184"/>
    </row>
    <row r="65" spans="1:9" s="185" customFormat="1" ht="18" customHeight="1">
      <c r="A65" s="260"/>
      <c r="B65" s="618">
        <v>3314</v>
      </c>
      <c r="C65" s="619" t="s">
        <v>19</v>
      </c>
      <c r="D65" s="620" t="s">
        <v>31</v>
      </c>
      <c r="E65" s="621">
        <f>E63+E64</f>
        <v>4.85</v>
      </c>
      <c r="F65" s="622">
        <f>F63+F64</f>
        <v>3.8</v>
      </c>
      <c r="G65" s="622">
        <f>G63+G64</f>
        <v>11.74</v>
      </c>
      <c r="H65" s="622">
        <f>H63+H64</f>
        <v>3.5</v>
      </c>
      <c r="I65" s="259"/>
    </row>
    <row r="66" spans="2:9" s="185" customFormat="1" ht="18" customHeight="1">
      <c r="B66" s="186">
        <v>3315</v>
      </c>
      <c r="C66" s="187">
        <v>2111</v>
      </c>
      <c r="D66" s="188" t="s">
        <v>18</v>
      </c>
      <c r="E66" s="189">
        <v>0.86</v>
      </c>
      <c r="F66" s="370">
        <v>0</v>
      </c>
      <c r="G66" s="370">
        <v>0</v>
      </c>
      <c r="H66" s="370">
        <v>1</v>
      </c>
      <c r="I66" s="184"/>
    </row>
    <row r="67" spans="2:9" s="185" customFormat="1" ht="18" customHeight="1">
      <c r="B67" s="186">
        <v>3315</v>
      </c>
      <c r="C67" s="187">
        <v>2324</v>
      </c>
      <c r="D67" s="188" t="s">
        <v>24</v>
      </c>
      <c r="E67" s="189">
        <v>0.34</v>
      </c>
      <c r="F67" s="370">
        <v>0</v>
      </c>
      <c r="G67" s="370">
        <v>8.06</v>
      </c>
      <c r="H67" s="370">
        <v>1</v>
      </c>
      <c r="I67" s="184"/>
    </row>
    <row r="68" spans="1:9" s="185" customFormat="1" ht="18" customHeight="1">
      <c r="A68" s="260"/>
      <c r="B68" s="618">
        <v>3315</v>
      </c>
      <c r="C68" s="619" t="s">
        <v>19</v>
      </c>
      <c r="D68" s="620" t="s">
        <v>32</v>
      </c>
      <c r="E68" s="621">
        <f>E66+E67</f>
        <v>1.2</v>
      </c>
      <c r="F68" s="622">
        <f>F66+F67</f>
        <v>0</v>
      </c>
      <c r="G68" s="622">
        <f>G66+G67</f>
        <v>8.06</v>
      </c>
      <c r="H68" s="622">
        <f>H66+H67</f>
        <v>2</v>
      </c>
      <c r="I68" s="259"/>
    </row>
    <row r="69" spans="1:9" s="185" customFormat="1" ht="18" customHeight="1">
      <c r="A69" s="204"/>
      <c r="B69" s="623">
        <v>331</v>
      </c>
      <c r="C69" s="615" t="s">
        <v>21</v>
      </c>
      <c r="D69" s="616" t="s">
        <v>33</v>
      </c>
      <c r="E69" s="624">
        <f>E65+E68</f>
        <v>6.05</v>
      </c>
      <c r="F69" s="617">
        <f>F65+F68</f>
        <v>3.8</v>
      </c>
      <c r="G69" s="617">
        <f>G65+G68</f>
        <v>19.8</v>
      </c>
      <c r="H69" s="617">
        <f>H65+H68</f>
        <v>5.5</v>
      </c>
      <c r="I69" s="203"/>
    </row>
    <row r="70" spans="1:9" s="185" customFormat="1" ht="18" customHeight="1">
      <c r="A70" s="204"/>
      <c r="B70" s="245">
        <v>3326</v>
      </c>
      <c r="C70" s="246">
        <v>2321</v>
      </c>
      <c r="D70" s="247" t="s">
        <v>205</v>
      </c>
      <c r="E70" s="205">
        <v>0</v>
      </c>
      <c r="F70" s="373">
        <v>0</v>
      </c>
      <c r="G70" s="373">
        <v>0</v>
      </c>
      <c r="H70" s="373">
        <v>0</v>
      </c>
      <c r="I70" s="203"/>
    </row>
    <row r="71" spans="1:9" s="185" customFormat="1" ht="18" customHeight="1">
      <c r="A71" s="204"/>
      <c r="B71" s="245">
        <v>3326</v>
      </c>
      <c r="C71" s="246">
        <v>2324</v>
      </c>
      <c r="D71" s="188" t="s">
        <v>24</v>
      </c>
      <c r="E71" s="205">
        <v>0</v>
      </c>
      <c r="F71" s="373">
        <v>0</v>
      </c>
      <c r="G71" s="373">
        <v>0</v>
      </c>
      <c r="H71" s="373">
        <v>0</v>
      </c>
      <c r="I71" s="203"/>
    </row>
    <row r="72" spans="1:9" s="185" customFormat="1" ht="18" customHeight="1">
      <c r="A72" s="204"/>
      <c r="B72" s="625">
        <v>3326</v>
      </c>
      <c r="C72" s="626" t="s">
        <v>19</v>
      </c>
      <c r="D72" s="627" t="s">
        <v>215</v>
      </c>
      <c r="E72" s="628">
        <f>SUM(E70:E71)</f>
        <v>0</v>
      </c>
      <c r="F72" s="629">
        <f>SUM(F70:F71)</f>
        <v>0</v>
      </c>
      <c r="G72" s="629">
        <f>SUM(G70:G71)</f>
        <v>0</v>
      </c>
      <c r="H72" s="629">
        <f>SUM(H70:H71)</f>
        <v>0</v>
      </c>
      <c r="I72" s="203"/>
    </row>
    <row r="73" spans="1:9" s="185" customFormat="1" ht="18" customHeight="1" thickBot="1">
      <c r="A73" s="260"/>
      <c r="B73" s="630">
        <v>332</v>
      </c>
      <c r="C73" s="631" t="s">
        <v>21</v>
      </c>
      <c r="D73" s="632" t="s">
        <v>155</v>
      </c>
      <c r="E73" s="633">
        <f>E72</f>
        <v>0</v>
      </c>
      <c r="F73" s="634">
        <f>F72</f>
        <v>0</v>
      </c>
      <c r="G73" s="634">
        <f>G72</f>
        <v>0</v>
      </c>
      <c r="H73" s="634">
        <f>H72</f>
        <v>0</v>
      </c>
      <c r="I73" s="635"/>
    </row>
    <row r="74" spans="1:9" s="185" customFormat="1" ht="18" customHeight="1">
      <c r="A74" s="636"/>
      <c r="B74" s="637"/>
      <c r="C74" s="637"/>
      <c r="D74" s="637"/>
      <c r="E74" s="638"/>
      <c r="F74" s="639"/>
      <c r="G74" s="639"/>
      <c r="H74" s="639"/>
      <c r="I74" s="640"/>
    </row>
    <row r="75" spans="1:9" s="185" customFormat="1" ht="18" customHeight="1" thickBot="1">
      <c r="A75" s="636"/>
      <c r="B75" s="642"/>
      <c r="C75" s="642"/>
      <c r="D75" s="642"/>
      <c r="E75" s="643"/>
      <c r="F75" s="639"/>
      <c r="G75" s="639"/>
      <c r="H75" s="639"/>
      <c r="I75" s="640"/>
    </row>
    <row r="76" spans="1:9" s="168" customFormat="1" ht="18" customHeight="1">
      <c r="A76" s="325"/>
      <c r="B76" s="915" t="s">
        <v>15</v>
      </c>
      <c r="C76" s="917" t="s">
        <v>16</v>
      </c>
      <c r="D76" s="917" t="s">
        <v>131</v>
      </c>
      <c r="E76" s="913" t="s">
        <v>285</v>
      </c>
      <c r="F76" s="913" t="s">
        <v>316</v>
      </c>
      <c r="G76" s="913" t="s">
        <v>343</v>
      </c>
      <c r="H76" s="913" t="s">
        <v>356</v>
      </c>
      <c r="I76" s="324"/>
    </row>
    <row r="77" spans="1:9" s="168" customFormat="1" ht="18" customHeight="1" thickBot="1">
      <c r="A77" s="325"/>
      <c r="B77" s="916"/>
      <c r="C77" s="918"/>
      <c r="D77" s="919"/>
      <c r="E77" s="914"/>
      <c r="F77" s="914"/>
      <c r="G77" s="914"/>
      <c r="H77" s="914"/>
      <c r="I77" s="324"/>
    </row>
    <row r="78" spans="1:9" s="185" customFormat="1" ht="18" customHeight="1">
      <c r="A78" s="178"/>
      <c r="B78" s="644"/>
      <c r="C78" s="645"/>
      <c r="D78" s="645"/>
      <c r="E78" s="646"/>
      <c r="F78" s="646"/>
      <c r="G78" s="646"/>
      <c r="H78" s="646"/>
      <c r="I78" s="30"/>
    </row>
    <row r="79" spans="1:9" s="185" customFormat="1" ht="18" customHeight="1">
      <c r="A79" s="204"/>
      <c r="B79" s="186">
        <v>3349</v>
      </c>
      <c r="C79" s="187">
        <v>2111</v>
      </c>
      <c r="D79" s="188" t="s">
        <v>18</v>
      </c>
      <c r="E79" s="205">
        <v>12.17</v>
      </c>
      <c r="F79" s="205">
        <v>10.93</v>
      </c>
      <c r="G79" s="205">
        <v>0</v>
      </c>
      <c r="H79" s="205">
        <v>0</v>
      </c>
      <c r="I79" s="203"/>
    </row>
    <row r="80" spans="1:9" s="185" customFormat="1" ht="18" customHeight="1">
      <c r="A80" s="204"/>
      <c r="B80" s="186">
        <v>3349</v>
      </c>
      <c r="C80" s="187">
        <v>2321</v>
      </c>
      <c r="D80" s="188" t="s">
        <v>205</v>
      </c>
      <c r="E80" s="205">
        <v>0</v>
      </c>
      <c r="F80" s="205">
        <v>0.3</v>
      </c>
      <c r="G80" s="205">
        <v>11.2</v>
      </c>
      <c r="H80" s="205">
        <v>12</v>
      </c>
      <c r="I80" s="203"/>
    </row>
    <row r="81" spans="2:9" s="185" customFormat="1" ht="18" customHeight="1">
      <c r="B81" s="618">
        <v>3349</v>
      </c>
      <c r="C81" s="619" t="s">
        <v>19</v>
      </c>
      <c r="D81" s="647" t="s">
        <v>34</v>
      </c>
      <c r="E81" s="648">
        <f>SUM(E79:E80)</f>
        <v>12.17</v>
      </c>
      <c r="F81" s="648">
        <f>SUM(F79:F80)</f>
        <v>11.23</v>
      </c>
      <c r="G81" s="648">
        <f>SUM(G79:G80)</f>
        <v>11.2</v>
      </c>
      <c r="H81" s="648">
        <f>SUM(H79:H80)</f>
        <v>12</v>
      </c>
      <c r="I81" s="184"/>
    </row>
    <row r="82" spans="2:9" s="185" customFormat="1" ht="18" customHeight="1">
      <c r="B82" s="623">
        <v>334</v>
      </c>
      <c r="C82" s="615" t="s">
        <v>21</v>
      </c>
      <c r="D82" s="616" t="s">
        <v>35</v>
      </c>
      <c r="E82" s="624">
        <f>E81</f>
        <v>12.17</v>
      </c>
      <c r="F82" s="624">
        <f>F81</f>
        <v>11.23</v>
      </c>
      <c r="G82" s="624">
        <f>G81</f>
        <v>11.2</v>
      </c>
      <c r="H82" s="624">
        <f>H81</f>
        <v>12</v>
      </c>
      <c r="I82" s="184"/>
    </row>
    <row r="83" spans="1:9" s="185" customFormat="1" ht="18" customHeight="1">
      <c r="A83" s="260"/>
      <c r="B83" s="186">
        <v>3399</v>
      </c>
      <c r="C83" s="187">
        <v>2111</v>
      </c>
      <c r="D83" s="188" t="s">
        <v>18</v>
      </c>
      <c r="E83" s="205">
        <v>61.34</v>
      </c>
      <c r="F83" s="205">
        <v>0</v>
      </c>
      <c r="G83" s="205">
        <v>9.61</v>
      </c>
      <c r="H83" s="205">
        <v>10</v>
      </c>
      <c r="I83" s="259"/>
    </row>
    <row r="84" spans="1:9" s="185" customFormat="1" ht="18" customHeight="1">
      <c r="A84" s="204"/>
      <c r="B84" s="186">
        <v>3399</v>
      </c>
      <c r="C84" s="187">
        <v>2112</v>
      </c>
      <c r="D84" s="188" t="s">
        <v>36</v>
      </c>
      <c r="E84" s="189">
        <v>5.8</v>
      </c>
      <c r="F84" s="189">
        <v>6.37</v>
      </c>
      <c r="G84" s="189">
        <v>0.33</v>
      </c>
      <c r="H84" s="189">
        <v>4</v>
      </c>
      <c r="I84" s="203"/>
    </row>
    <row r="85" spans="1:9" s="185" customFormat="1" ht="18" customHeight="1">
      <c r="A85" s="282"/>
      <c r="B85" s="618">
        <v>3399</v>
      </c>
      <c r="C85" s="619" t="s">
        <v>19</v>
      </c>
      <c r="D85" s="620" t="s">
        <v>218</v>
      </c>
      <c r="E85" s="621">
        <f>SUM(E83:E84)</f>
        <v>67.14</v>
      </c>
      <c r="F85" s="621">
        <f>SUM(F83:F84)</f>
        <v>6.37</v>
      </c>
      <c r="G85" s="621">
        <f>SUM(G83:G84)</f>
        <v>9.94</v>
      </c>
      <c r="H85" s="621">
        <f>SUM(H83:H84)</f>
        <v>14</v>
      </c>
      <c r="I85" s="281"/>
    </row>
    <row r="86" spans="1:9" s="185" customFormat="1" ht="18" customHeight="1">
      <c r="A86" s="282"/>
      <c r="B86" s="630">
        <v>339</v>
      </c>
      <c r="C86" s="631" t="s">
        <v>21</v>
      </c>
      <c r="D86" s="632" t="s">
        <v>214</v>
      </c>
      <c r="E86" s="633">
        <f>E85</f>
        <v>67.14</v>
      </c>
      <c r="F86" s="633">
        <f>F85</f>
        <v>6.37</v>
      </c>
      <c r="G86" s="633">
        <f>G85</f>
        <v>9.94</v>
      </c>
      <c r="H86" s="633">
        <f>H85</f>
        <v>14</v>
      </c>
      <c r="I86" s="281"/>
    </row>
    <row r="87" spans="1:9" s="185" customFormat="1" ht="18" customHeight="1">
      <c r="A87" s="253"/>
      <c r="B87" s="179">
        <v>3612</v>
      </c>
      <c r="C87" s="180">
        <v>2111</v>
      </c>
      <c r="D87" s="251" t="s">
        <v>18</v>
      </c>
      <c r="E87" s="182">
        <v>5.4</v>
      </c>
      <c r="F87" s="182">
        <v>5.47</v>
      </c>
      <c r="G87" s="182">
        <v>18.19</v>
      </c>
      <c r="H87" s="182">
        <v>15</v>
      </c>
      <c r="I87" s="252"/>
    </row>
    <row r="88" spans="2:9" s="185" customFormat="1" ht="18" customHeight="1">
      <c r="B88" s="179">
        <v>3612</v>
      </c>
      <c r="C88" s="180">
        <v>2132</v>
      </c>
      <c r="D88" s="181" t="s">
        <v>26</v>
      </c>
      <c r="E88" s="182">
        <v>389.34</v>
      </c>
      <c r="F88" s="182">
        <v>397.84</v>
      </c>
      <c r="G88" s="182">
        <v>562.3</v>
      </c>
      <c r="H88" s="182">
        <v>390</v>
      </c>
      <c r="I88" s="184"/>
    </row>
    <row r="89" spans="2:9" s="185" customFormat="1" ht="18" customHeight="1">
      <c r="B89" s="186">
        <v>3612</v>
      </c>
      <c r="C89" s="187">
        <v>2324</v>
      </c>
      <c r="D89" s="188" t="s">
        <v>24</v>
      </c>
      <c r="E89" s="189">
        <v>0.02</v>
      </c>
      <c r="F89" s="189">
        <v>0.58</v>
      </c>
      <c r="G89" s="189">
        <v>1.74</v>
      </c>
      <c r="H89" s="189">
        <v>0</v>
      </c>
      <c r="I89" s="184"/>
    </row>
    <row r="90" spans="2:9" s="185" customFormat="1" ht="18" customHeight="1">
      <c r="B90" s="186">
        <v>3612</v>
      </c>
      <c r="C90" s="187">
        <v>3112</v>
      </c>
      <c r="D90" s="188" t="s">
        <v>133</v>
      </c>
      <c r="E90" s="189">
        <v>568.31</v>
      </c>
      <c r="F90" s="189">
        <v>235.86</v>
      </c>
      <c r="G90" s="189">
        <v>180.75</v>
      </c>
      <c r="H90" s="189">
        <v>1000</v>
      </c>
      <c r="I90" s="184" t="s">
        <v>166</v>
      </c>
    </row>
    <row r="91" spans="1:9" s="185" customFormat="1" ht="18" customHeight="1">
      <c r="A91" s="260"/>
      <c r="B91" s="618">
        <v>3612</v>
      </c>
      <c r="C91" s="619" t="s">
        <v>19</v>
      </c>
      <c r="D91" s="620" t="s">
        <v>38</v>
      </c>
      <c r="E91" s="621">
        <f>SUM(E87:E90)</f>
        <v>963.0699999999999</v>
      </c>
      <c r="F91" s="621">
        <f>SUM(F87:F90)</f>
        <v>639.75</v>
      </c>
      <c r="G91" s="621">
        <f>SUM(G87:G90)</f>
        <v>762.98</v>
      </c>
      <c r="H91" s="621">
        <f>SUM(H87:H90)</f>
        <v>1405</v>
      </c>
      <c r="I91" s="259"/>
    </row>
    <row r="92" spans="2:9" s="185" customFormat="1" ht="18" customHeight="1">
      <c r="B92" s="186">
        <v>3613</v>
      </c>
      <c r="C92" s="187">
        <v>2111</v>
      </c>
      <c r="D92" s="188" t="s">
        <v>18</v>
      </c>
      <c r="E92" s="189">
        <v>0</v>
      </c>
      <c r="F92" s="189">
        <v>0</v>
      </c>
      <c r="G92" s="189">
        <v>0</v>
      </c>
      <c r="H92" s="189">
        <v>0</v>
      </c>
      <c r="I92" s="184"/>
    </row>
    <row r="93" spans="2:9" s="185" customFormat="1" ht="18" customHeight="1">
      <c r="B93" s="186">
        <v>3613</v>
      </c>
      <c r="C93" s="187">
        <v>2132</v>
      </c>
      <c r="D93" s="188" t="s">
        <v>26</v>
      </c>
      <c r="E93" s="189">
        <v>56.88</v>
      </c>
      <c r="F93" s="189">
        <v>39.13</v>
      </c>
      <c r="G93" s="189">
        <v>32.43</v>
      </c>
      <c r="H93" s="189">
        <v>35</v>
      </c>
      <c r="I93" s="184"/>
    </row>
    <row r="94" spans="2:9" s="185" customFormat="1" ht="18" customHeight="1">
      <c r="B94" s="186">
        <v>3613</v>
      </c>
      <c r="C94" s="187">
        <v>2322</v>
      </c>
      <c r="D94" s="188" t="s">
        <v>209</v>
      </c>
      <c r="E94" s="189">
        <v>0</v>
      </c>
      <c r="F94" s="189">
        <v>0</v>
      </c>
      <c r="G94" s="189">
        <v>3.21</v>
      </c>
      <c r="H94" s="189">
        <v>0</v>
      </c>
      <c r="I94" s="184"/>
    </row>
    <row r="95" spans="2:9" s="185" customFormat="1" ht="18" customHeight="1">
      <c r="B95" s="186">
        <v>3613</v>
      </c>
      <c r="C95" s="187">
        <v>2324</v>
      </c>
      <c r="D95" s="188" t="s">
        <v>24</v>
      </c>
      <c r="E95" s="189">
        <v>0</v>
      </c>
      <c r="F95" s="189">
        <v>0</v>
      </c>
      <c r="G95" s="189">
        <v>0</v>
      </c>
      <c r="H95" s="189">
        <v>0</v>
      </c>
      <c r="I95" s="184"/>
    </row>
    <row r="96" spans="1:9" s="185" customFormat="1" ht="18" customHeight="1">
      <c r="A96" s="260"/>
      <c r="B96" s="618">
        <v>3613</v>
      </c>
      <c r="C96" s="619" t="s">
        <v>19</v>
      </c>
      <c r="D96" s="620" t="s">
        <v>39</v>
      </c>
      <c r="E96" s="621">
        <f>SUM(E92:E95)</f>
        <v>56.88</v>
      </c>
      <c r="F96" s="621">
        <f>SUM(F92:F95)</f>
        <v>39.13</v>
      </c>
      <c r="G96" s="621">
        <f>SUM(G92:G95)</f>
        <v>35.64</v>
      </c>
      <c r="H96" s="621">
        <f>SUM(H92:H95)</f>
        <v>35</v>
      </c>
      <c r="I96" s="274"/>
    </row>
    <row r="97" spans="1:9" s="185" customFormat="1" ht="18" customHeight="1">
      <c r="A97" s="250"/>
      <c r="B97" s="245">
        <v>3619</v>
      </c>
      <c r="C97" s="246">
        <v>2460</v>
      </c>
      <c r="D97" s="247" t="s">
        <v>255</v>
      </c>
      <c r="E97" s="205">
        <v>0</v>
      </c>
      <c r="F97" s="205">
        <v>0</v>
      </c>
      <c r="G97" s="205">
        <v>0</v>
      </c>
      <c r="H97" s="205">
        <v>0</v>
      </c>
      <c r="I97" s="236"/>
    </row>
    <row r="98" spans="1:9" s="185" customFormat="1" ht="18" customHeight="1">
      <c r="A98" s="292"/>
      <c r="B98" s="618">
        <v>3619</v>
      </c>
      <c r="C98" s="619" t="s">
        <v>19</v>
      </c>
      <c r="D98" s="620" t="s">
        <v>157</v>
      </c>
      <c r="E98" s="621">
        <f>E97</f>
        <v>0</v>
      </c>
      <c r="F98" s="621">
        <f>F97</f>
        <v>0</v>
      </c>
      <c r="G98" s="621">
        <f>G97</f>
        <v>0</v>
      </c>
      <c r="H98" s="621">
        <f>H97</f>
        <v>0</v>
      </c>
      <c r="I98" s="274"/>
    </row>
    <row r="99" spans="1:9" s="185" customFormat="1" ht="18" customHeight="1">
      <c r="A99" s="204"/>
      <c r="B99" s="623">
        <v>361</v>
      </c>
      <c r="C99" s="615" t="s">
        <v>21</v>
      </c>
      <c r="D99" s="616" t="s">
        <v>40</v>
      </c>
      <c r="E99" s="624">
        <f>E91+E96+E98</f>
        <v>1019.9499999999999</v>
      </c>
      <c r="F99" s="624">
        <f>F91+F96+F98</f>
        <v>678.88</v>
      </c>
      <c r="G99" s="624">
        <f>G91+G96+G98</f>
        <v>798.62</v>
      </c>
      <c r="H99" s="624">
        <f>H91+H96+H98</f>
        <v>1440</v>
      </c>
      <c r="I99" s="649"/>
    </row>
    <row r="100" spans="2:9" s="185" customFormat="1" ht="18" customHeight="1">
      <c r="B100" s="179">
        <v>3631</v>
      </c>
      <c r="C100" s="180">
        <v>2324</v>
      </c>
      <c r="D100" s="181" t="s">
        <v>24</v>
      </c>
      <c r="E100" s="182">
        <v>0.18</v>
      </c>
      <c r="F100" s="182">
        <v>60.22</v>
      </c>
      <c r="G100" s="182">
        <v>23.71</v>
      </c>
      <c r="H100" s="182">
        <v>40</v>
      </c>
      <c r="I100" s="184"/>
    </row>
    <row r="101" spans="1:9" s="185" customFormat="1" ht="18" customHeight="1">
      <c r="A101" s="260"/>
      <c r="B101" s="618">
        <v>3631</v>
      </c>
      <c r="C101" s="619" t="s">
        <v>19</v>
      </c>
      <c r="D101" s="620" t="s">
        <v>41</v>
      </c>
      <c r="E101" s="621">
        <f>E100</f>
        <v>0.18</v>
      </c>
      <c r="F101" s="621">
        <f>F100</f>
        <v>60.22</v>
      </c>
      <c r="G101" s="621">
        <f>G100</f>
        <v>23.71</v>
      </c>
      <c r="H101" s="621">
        <f>H100</f>
        <v>40</v>
      </c>
      <c r="I101" s="259"/>
    </row>
    <row r="102" spans="2:9" s="185" customFormat="1" ht="18" customHeight="1">
      <c r="B102" s="186">
        <v>3632</v>
      </c>
      <c r="C102" s="187">
        <v>2111</v>
      </c>
      <c r="D102" s="188" t="s">
        <v>18</v>
      </c>
      <c r="E102" s="189">
        <v>16.3</v>
      </c>
      <c r="F102" s="189">
        <v>11.14</v>
      </c>
      <c r="G102" s="189">
        <v>12.74</v>
      </c>
      <c r="H102" s="189">
        <v>15</v>
      </c>
      <c r="I102" s="184"/>
    </row>
    <row r="103" spans="1:9" s="185" customFormat="1" ht="18" customHeight="1">
      <c r="A103" s="260"/>
      <c r="B103" s="618">
        <v>3632</v>
      </c>
      <c r="C103" s="619" t="s">
        <v>19</v>
      </c>
      <c r="D103" s="620" t="s">
        <v>42</v>
      </c>
      <c r="E103" s="621">
        <f>E102</f>
        <v>16.3</v>
      </c>
      <c r="F103" s="621">
        <f>F102</f>
        <v>11.14</v>
      </c>
      <c r="G103" s="621">
        <f>G102</f>
        <v>12.74</v>
      </c>
      <c r="H103" s="621">
        <f>H102</f>
        <v>15</v>
      </c>
      <c r="I103" s="259"/>
    </row>
    <row r="104" spans="2:9" s="185" customFormat="1" ht="18" customHeight="1">
      <c r="B104" s="186">
        <v>3633</v>
      </c>
      <c r="C104" s="187">
        <v>2111</v>
      </c>
      <c r="D104" s="188" t="s">
        <v>18</v>
      </c>
      <c r="E104" s="189">
        <v>0</v>
      </c>
      <c r="F104" s="189">
        <v>10</v>
      </c>
      <c r="G104" s="189">
        <v>0</v>
      </c>
      <c r="H104" s="189">
        <v>0</v>
      </c>
      <c r="I104" s="184"/>
    </row>
    <row r="105" spans="1:9" s="185" customFormat="1" ht="18" customHeight="1">
      <c r="A105" s="260"/>
      <c r="B105" s="618">
        <v>3633</v>
      </c>
      <c r="C105" s="619" t="s">
        <v>19</v>
      </c>
      <c r="D105" s="620" t="s">
        <v>43</v>
      </c>
      <c r="E105" s="621">
        <f>E104</f>
        <v>0</v>
      </c>
      <c r="F105" s="621">
        <f>F104</f>
        <v>10</v>
      </c>
      <c r="G105" s="621">
        <f>G104</f>
        <v>0</v>
      </c>
      <c r="H105" s="621">
        <f>H104</f>
        <v>0</v>
      </c>
      <c r="I105" s="259"/>
    </row>
    <row r="106" spans="2:9" s="185" customFormat="1" ht="18" customHeight="1">
      <c r="B106" s="186">
        <v>3634</v>
      </c>
      <c r="C106" s="187">
        <v>2111</v>
      </c>
      <c r="D106" s="188" t="s">
        <v>18</v>
      </c>
      <c r="E106" s="189">
        <v>387.03</v>
      </c>
      <c r="F106" s="189">
        <v>366.45</v>
      </c>
      <c r="G106" s="189">
        <v>341.14</v>
      </c>
      <c r="H106" s="189">
        <v>370</v>
      </c>
      <c r="I106" s="184"/>
    </row>
    <row r="107" spans="2:9" s="185" customFormat="1" ht="18" customHeight="1">
      <c r="B107" s="186">
        <v>3634</v>
      </c>
      <c r="C107" s="187">
        <v>2324</v>
      </c>
      <c r="D107" s="181" t="s">
        <v>24</v>
      </c>
      <c r="E107" s="189">
        <v>0</v>
      </c>
      <c r="F107" s="189">
        <v>0</v>
      </c>
      <c r="G107" s="189">
        <v>98.84</v>
      </c>
      <c r="H107" s="189">
        <v>0</v>
      </c>
      <c r="I107" s="184"/>
    </row>
    <row r="108" spans="1:9" s="185" customFormat="1" ht="18" customHeight="1">
      <c r="A108" s="260"/>
      <c r="B108" s="618">
        <v>3634</v>
      </c>
      <c r="C108" s="619" t="s">
        <v>19</v>
      </c>
      <c r="D108" s="620" t="s">
        <v>44</v>
      </c>
      <c r="E108" s="621">
        <f>E106+E107</f>
        <v>387.03</v>
      </c>
      <c r="F108" s="621">
        <f>F106+F107</f>
        <v>366.45</v>
      </c>
      <c r="G108" s="621">
        <f>G106+G107</f>
        <v>439.98</v>
      </c>
      <c r="H108" s="621">
        <f>H106+H107</f>
        <v>370</v>
      </c>
      <c r="I108" s="259"/>
    </row>
    <row r="109" spans="2:9" s="185" customFormat="1" ht="18" customHeight="1">
      <c r="B109" s="186">
        <v>3639</v>
      </c>
      <c r="C109" s="187">
        <v>2111</v>
      </c>
      <c r="D109" s="188" t="s">
        <v>18</v>
      </c>
      <c r="E109" s="189">
        <v>1097.51</v>
      </c>
      <c r="F109" s="189">
        <v>1077.57</v>
      </c>
      <c r="G109" s="189">
        <v>875.06</v>
      </c>
      <c r="H109" s="189">
        <v>930</v>
      </c>
      <c r="I109" s="184"/>
    </row>
    <row r="110" spans="2:9" s="185" customFormat="1" ht="18" customHeight="1">
      <c r="B110" s="186">
        <v>3639</v>
      </c>
      <c r="C110" s="187">
        <v>2131</v>
      </c>
      <c r="D110" s="188" t="s">
        <v>45</v>
      </c>
      <c r="E110" s="189">
        <v>27.26</v>
      </c>
      <c r="F110" s="189">
        <v>7.8</v>
      </c>
      <c r="G110" s="189">
        <v>7.16</v>
      </c>
      <c r="H110" s="189">
        <v>10</v>
      </c>
      <c r="I110" s="184"/>
    </row>
    <row r="111" spans="2:9" s="185" customFormat="1" ht="18" customHeight="1">
      <c r="B111" s="186">
        <v>3639</v>
      </c>
      <c r="C111" s="187">
        <v>2132</v>
      </c>
      <c r="D111" s="188" t="s">
        <v>26</v>
      </c>
      <c r="E111" s="189">
        <v>10.52</v>
      </c>
      <c r="F111" s="189">
        <v>19.278</v>
      </c>
      <c r="G111" s="189">
        <v>12.23</v>
      </c>
      <c r="H111" s="189">
        <v>15</v>
      </c>
      <c r="I111" s="184"/>
    </row>
    <row r="112" spans="2:9" s="185" customFormat="1" ht="18" customHeight="1">
      <c r="B112" s="186">
        <v>3639</v>
      </c>
      <c r="C112" s="187">
        <v>2324</v>
      </c>
      <c r="D112" s="181" t="s">
        <v>24</v>
      </c>
      <c r="E112" s="189">
        <v>0</v>
      </c>
      <c r="F112" s="189">
        <v>1.29</v>
      </c>
      <c r="G112" s="189">
        <v>2.34</v>
      </c>
      <c r="H112" s="189">
        <v>0</v>
      </c>
      <c r="I112" s="184"/>
    </row>
    <row r="113" spans="2:9" s="185" customFormat="1" ht="18" customHeight="1">
      <c r="B113" s="186">
        <v>3639</v>
      </c>
      <c r="C113" s="187">
        <v>2328</v>
      </c>
      <c r="D113" s="181" t="s">
        <v>323</v>
      </c>
      <c r="E113" s="189">
        <v>0</v>
      </c>
      <c r="F113" s="189">
        <v>2.86</v>
      </c>
      <c r="G113" s="189">
        <v>0</v>
      </c>
      <c r="H113" s="189">
        <v>0</v>
      </c>
      <c r="I113" s="184"/>
    </row>
    <row r="114" spans="2:9" s="185" customFormat="1" ht="18" customHeight="1">
      <c r="B114" s="186">
        <v>3639</v>
      </c>
      <c r="C114" s="187">
        <v>3111</v>
      </c>
      <c r="D114" s="188" t="s">
        <v>46</v>
      </c>
      <c r="E114" s="189">
        <v>127.83</v>
      </c>
      <c r="F114" s="189">
        <v>156.58</v>
      </c>
      <c r="G114" s="189">
        <v>757.39</v>
      </c>
      <c r="H114" s="189">
        <v>0</v>
      </c>
      <c r="I114" s="184"/>
    </row>
    <row r="115" spans="1:9" s="185" customFormat="1" ht="18" customHeight="1">
      <c r="A115" s="260"/>
      <c r="B115" s="618">
        <v>3639</v>
      </c>
      <c r="C115" s="619" t="s">
        <v>19</v>
      </c>
      <c r="D115" s="620" t="s">
        <v>47</v>
      </c>
      <c r="E115" s="621">
        <f>SUM(E109:E114)</f>
        <v>1263.12</v>
      </c>
      <c r="F115" s="621">
        <f>SUM(F109:F114)</f>
        <v>1265.3779999999997</v>
      </c>
      <c r="G115" s="621">
        <f>SUM(G109:G114)</f>
        <v>1654.1799999999998</v>
      </c>
      <c r="H115" s="621">
        <f>SUM(H109:H114)</f>
        <v>955</v>
      </c>
      <c r="I115" s="259"/>
    </row>
    <row r="116" spans="1:9" s="185" customFormat="1" ht="18" customHeight="1">
      <c r="A116" s="204"/>
      <c r="B116" s="623">
        <v>363</v>
      </c>
      <c r="C116" s="615" t="s">
        <v>21</v>
      </c>
      <c r="D116" s="616" t="s">
        <v>48</v>
      </c>
      <c r="E116" s="624">
        <f>E101+E103+E105+E108+E115</f>
        <v>1666.6299999999999</v>
      </c>
      <c r="F116" s="624">
        <f>F101+F103+F105+F108+F115</f>
        <v>1713.1879999999996</v>
      </c>
      <c r="G116" s="624">
        <f>G101+G103+G105+G108+G115</f>
        <v>2130.6099999999997</v>
      </c>
      <c r="H116" s="624">
        <f>H101+H103+H105+H108+H115</f>
        <v>1380</v>
      </c>
      <c r="I116" s="203"/>
    </row>
    <row r="117" spans="2:9" s="185" customFormat="1" ht="18" customHeight="1">
      <c r="B117" s="186">
        <v>3722</v>
      </c>
      <c r="C117" s="187">
        <v>2111</v>
      </c>
      <c r="D117" s="188" t="s">
        <v>18</v>
      </c>
      <c r="E117" s="189">
        <v>44.6</v>
      </c>
      <c r="F117" s="189">
        <v>49.43</v>
      </c>
      <c r="G117" s="189">
        <v>56.63</v>
      </c>
      <c r="H117" s="189">
        <v>50</v>
      </c>
      <c r="I117" s="184"/>
    </row>
    <row r="118" spans="2:9" s="185" customFormat="1" ht="18" customHeight="1">
      <c r="B118" s="186">
        <v>3722</v>
      </c>
      <c r="C118" s="187">
        <v>2112</v>
      </c>
      <c r="D118" s="188" t="s">
        <v>36</v>
      </c>
      <c r="E118" s="189">
        <v>39.52</v>
      </c>
      <c r="F118" s="189">
        <v>12.23</v>
      </c>
      <c r="G118" s="189">
        <v>0</v>
      </c>
      <c r="H118" s="189">
        <v>10</v>
      </c>
      <c r="I118" s="184"/>
    </row>
    <row r="119" spans="2:9" s="185" customFormat="1" ht="18" customHeight="1">
      <c r="B119" s="186">
        <v>3722</v>
      </c>
      <c r="C119" s="187">
        <v>2329</v>
      </c>
      <c r="D119" s="188" t="s">
        <v>49</v>
      </c>
      <c r="E119" s="189">
        <v>0</v>
      </c>
      <c r="F119" s="189">
        <v>0</v>
      </c>
      <c r="G119" s="189">
        <v>0</v>
      </c>
      <c r="H119" s="189">
        <v>0</v>
      </c>
      <c r="I119" s="184"/>
    </row>
    <row r="120" spans="1:9" s="185" customFormat="1" ht="18" customHeight="1">
      <c r="A120" s="260"/>
      <c r="B120" s="618">
        <v>3722</v>
      </c>
      <c r="C120" s="619" t="s">
        <v>19</v>
      </c>
      <c r="D120" s="620" t="s">
        <v>50</v>
      </c>
      <c r="E120" s="621">
        <f>SUM(E117:E119)</f>
        <v>84.12</v>
      </c>
      <c r="F120" s="621">
        <f>SUM(F117:F119)</f>
        <v>61.66</v>
      </c>
      <c r="G120" s="621">
        <f>SUM(G117:G119)</f>
        <v>56.63</v>
      </c>
      <c r="H120" s="621">
        <f>SUM(H117:H119)</f>
        <v>60</v>
      </c>
      <c r="I120" s="259"/>
    </row>
    <row r="121" spans="2:9" s="185" customFormat="1" ht="18" customHeight="1">
      <c r="B121" s="186">
        <v>3725</v>
      </c>
      <c r="C121" s="187">
        <v>2324</v>
      </c>
      <c r="D121" s="188" t="s">
        <v>24</v>
      </c>
      <c r="E121" s="189">
        <v>49.63</v>
      </c>
      <c r="F121" s="189">
        <v>44.54</v>
      </c>
      <c r="G121" s="189">
        <v>56.19</v>
      </c>
      <c r="H121" s="189">
        <v>50</v>
      </c>
      <c r="I121" s="184"/>
    </row>
    <row r="122" spans="1:9" s="185" customFormat="1" ht="18" customHeight="1">
      <c r="A122" s="260"/>
      <c r="B122" s="618">
        <v>3725</v>
      </c>
      <c r="C122" s="619" t="s">
        <v>19</v>
      </c>
      <c r="D122" s="620" t="s">
        <v>51</v>
      </c>
      <c r="E122" s="621">
        <f>E121</f>
        <v>49.63</v>
      </c>
      <c r="F122" s="621">
        <f>F121</f>
        <v>44.54</v>
      </c>
      <c r="G122" s="621">
        <f>G121</f>
        <v>56.19</v>
      </c>
      <c r="H122" s="621">
        <f>H121</f>
        <v>50</v>
      </c>
      <c r="I122" s="259"/>
    </row>
    <row r="123" spans="1:9" s="185" customFormat="1" ht="18" customHeight="1">
      <c r="A123" s="204"/>
      <c r="B123" s="623">
        <v>372</v>
      </c>
      <c r="C123" s="615" t="s">
        <v>21</v>
      </c>
      <c r="D123" s="616" t="s">
        <v>52</v>
      </c>
      <c r="E123" s="624">
        <f>E120+E122</f>
        <v>133.75</v>
      </c>
      <c r="F123" s="624">
        <f>F120+F122</f>
        <v>106.19999999999999</v>
      </c>
      <c r="G123" s="624">
        <f>G120+G122</f>
        <v>112.82</v>
      </c>
      <c r="H123" s="624">
        <f>H120+H122</f>
        <v>110</v>
      </c>
      <c r="I123" s="203"/>
    </row>
    <row r="124" spans="2:9" s="185" customFormat="1" ht="18" customHeight="1">
      <c r="B124" s="186">
        <v>4351</v>
      </c>
      <c r="C124" s="187">
        <v>2111</v>
      </c>
      <c r="D124" s="188" t="s">
        <v>18</v>
      </c>
      <c r="E124" s="189">
        <v>16.49</v>
      </c>
      <c r="F124" s="189">
        <v>27.1</v>
      </c>
      <c r="G124" s="189">
        <v>26.64</v>
      </c>
      <c r="H124" s="189">
        <v>28</v>
      </c>
      <c r="I124" s="184"/>
    </row>
    <row r="125" spans="2:9" s="185" customFormat="1" ht="18" customHeight="1">
      <c r="B125" s="186">
        <v>4351</v>
      </c>
      <c r="C125" s="187">
        <v>2132</v>
      </c>
      <c r="D125" s="188" t="s">
        <v>26</v>
      </c>
      <c r="E125" s="189">
        <v>1</v>
      </c>
      <c r="F125" s="189">
        <v>1.7</v>
      </c>
      <c r="G125" s="189">
        <v>0</v>
      </c>
      <c r="H125" s="189">
        <v>2</v>
      </c>
      <c r="I125" s="184"/>
    </row>
    <row r="126" spans="2:9" s="185" customFormat="1" ht="18" customHeight="1">
      <c r="B126" s="186">
        <v>4351</v>
      </c>
      <c r="C126" s="187">
        <v>2324</v>
      </c>
      <c r="D126" s="188" t="s">
        <v>24</v>
      </c>
      <c r="E126" s="189">
        <v>0</v>
      </c>
      <c r="F126" s="189">
        <v>0.57</v>
      </c>
      <c r="G126" s="189">
        <v>0</v>
      </c>
      <c r="H126" s="189">
        <v>0</v>
      </c>
      <c r="I126" s="184"/>
    </row>
    <row r="127" spans="1:9" s="185" customFormat="1" ht="18" customHeight="1">
      <c r="A127" s="260"/>
      <c r="B127" s="618">
        <v>4351</v>
      </c>
      <c r="C127" s="619" t="s">
        <v>19</v>
      </c>
      <c r="D127" s="627" t="s">
        <v>213</v>
      </c>
      <c r="E127" s="621">
        <f>SUM(E124:E126)</f>
        <v>17.49</v>
      </c>
      <c r="F127" s="621">
        <f>SUM(F124:F126)</f>
        <v>29.37</v>
      </c>
      <c r="G127" s="621">
        <f>SUM(G124:G126)</f>
        <v>26.64</v>
      </c>
      <c r="H127" s="621">
        <f>SUM(H124:H126)</f>
        <v>30</v>
      </c>
      <c r="I127" s="259"/>
    </row>
    <row r="128" spans="1:9" s="185" customFormat="1" ht="18" customHeight="1">
      <c r="A128" s="650"/>
      <c r="B128" s="623">
        <v>431</v>
      </c>
      <c r="C128" s="615" t="s">
        <v>21</v>
      </c>
      <c r="D128" s="616" t="s">
        <v>191</v>
      </c>
      <c r="E128" s="624">
        <f>E127</f>
        <v>17.49</v>
      </c>
      <c r="F128" s="624">
        <f>F127</f>
        <v>29.37</v>
      </c>
      <c r="G128" s="624">
        <f>G127</f>
        <v>26.64</v>
      </c>
      <c r="H128" s="624">
        <f>H127</f>
        <v>30</v>
      </c>
      <c r="I128" s="203"/>
    </row>
    <row r="129" spans="1:9" s="185" customFormat="1" ht="18" customHeight="1">
      <c r="A129" s="237"/>
      <c r="B129" s="245">
        <v>5512</v>
      </c>
      <c r="C129" s="246">
        <v>2324</v>
      </c>
      <c r="D129" s="188" t="s">
        <v>24</v>
      </c>
      <c r="E129" s="205">
        <v>0</v>
      </c>
      <c r="F129" s="205">
        <v>11.13</v>
      </c>
      <c r="G129" s="205">
        <v>27.69</v>
      </c>
      <c r="H129" s="205">
        <v>0</v>
      </c>
      <c r="I129" s="184"/>
    </row>
    <row r="130" spans="1:9" s="185" customFormat="1" ht="18" customHeight="1">
      <c r="A130" s="650"/>
      <c r="B130" s="651">
        <v>5512</v>
      </c>
      <c r="C130" s="652" t="s">
        <v>19</v>
      </c>
      <c r="D130" s="627" t="s">
        <v>206</v>
      </c>
      <c r="E130" s="628">
        <f aca="true" t="shared" si="5" ref="E130:H131">E129</f>
        <v>0</v>
      </c>
      <c r="F130" s="628">
        <f t="shared" si="5"/>
        <v>11.13</v>
      </c>
      <c r="G130" s="628">
        <f t="shared" si="5"/>
        <v>27.69</v>
      </c>
      <c r="H130" s="628">
        <f t="shared" si="5"/>
        <v>0</v>
      </c>
      <c r="I130" s="184"/>
    </row>
    <row r="131" spans="1:9" s="185" customFormat="1" ht="18" customHeight="1">
      <c r="A131" s="650"/>
      <c r="B131" s="623">
        <v>551</v>
      </c>
      <c r="C131" s="615" t="s">
        <v>21</v>
      </c>
      <c r="D131" s="616" t="s">
        <v>108</v>
      </c>
      <c r="E131" s="624">
        <f t="shared" si="5"/>
        <v>0</v>
      </c>
      <c r="F131" s="624">
        <f t="shared" si="5"/>
        <v>11.13</v>
      </c>
      <c r="G131" s="624">
        <f t="shared" si="5"/>
        <v>27.69</v>
      </c>
      <c r="H131" s="624">
        <f t="shared" si="5"/>
        <v>0</v>
      </c>
      <c r="I131" s="184"/>
    </row>
    <row r="132" spans="1:9" s="185" customFormat="1" ht="18" customHeight="1">
      <c r="A132" s="237"/>
      <c r="B132" s="186">
        <v>6171</v>
      </c>
      <c r="C132" s="187">
        <v>2111</v>
      </c>
      <c r="D132" s="188" t="s">
        <v>18</v>
      </c>
      <c r="E132" s="189">
        <v>71.91</v>
      </c>
      <c r="F132" s="189">
        <v>71.63</v>
      </c>
      <c r="G132" s="189">
        <v>43.71</v>
      </c>
      <c r="H132" s="189">
        <v>65</v>
      </c>
      <c r="I132" s="184"/>
    </row>
    <row r="133" spans="2:9" s="185" customFormat="1" ht="18" customHeight="1">
      <c r="B133" s="186">
        <v>6171</v>
      </c>
      <c r="C133" s="187">
        <v>2310</v>
      </c>
      <c r="D133" s="188" t="s">
        <v>53</v>
      </c>
      <c r="E133" s="189">
        <v>0</v>
      </c>
      <c r="F133" s="189">
        <v>0</v>
      </c>
      <c r="G133" s="189">
        <v>0.44</v>
      </c>
      <c r="H133" s="189">
        <v>0</v>
      </c>
      <c r="I133" s="184"/>
    </row>
    <row r="134" spans="2:9" s="185" customFormat="1" ht="18" customHeight="1">
      <c r="B134" s="186">
        <v>6171</v>
      </c>
      <c r="C134" s="187">
        <v>2321</v>
      </c>
      <c r="D134" s="188" t="s">
        <v>324</v>
      </c>
      <c r="E134" s="189">
        <v>0</v>
      </c>
      <c r="F134" s="189">
        <v>28.35</v>
      </c>
      <c r="G134" s="189">
        <v>1.05</v>
      </c>
      <c r="H134" s="189">
        <v>0</v>
      </c>
      <c r="I134" s="184"/>
    </row>
    <row r="135" spans="2:9" s="185" customFormat="1" ht="18" customHeight="1">
      <c r="B135" s="186">
        <v>6171</v>
      </c>
      <c r="C135" s="187">
        <v>2324</v>
      </c>
      <c r="D135" s="188" t="s">
        <v>24</v>
      </c>
      <c r="E135" s="189">
        <v>3.94</v>
      </c>
      <c r="F135" s="189">
        <v>35.14</v>
      </c>
      <c r="G135" s="189">
        <v>17.4</v>
      </c>
      <c r="H135" s="189">
        <v>0</v>
      </c>
      <c r="I135" s="184"/>
    </row>
    <row r="136" spans="2:9" s="185" customFormat="1" ht="18" customHeight="1">
      <c r="B136" s="186">
        <v>6171</v>
      </c>
      <c r="C136" s="187">
        <v>2329</v>
      </c>
      <c r="D136" s="188" t="s">
        <v>49</v>
      </c>
      <c r="E136" s="189">
        <v>0</v>
      </c>
      <c r="F136" s="189">
        <v>0</v>
      </c>
      <c r="G136" s="189">
        <v>209.4</v>
      </c>
      <c r="H136" s="189">
        <v>0</v>
      </c>
      <c r="I136" s="184"/>
    </row>
    <row r="137" spans="2:9" s="185" customFormat="1" ht="18" customHeight="1">
      <c r="B137" s="186">
        <v>6171</v>
      </c>
      <c r="C137" s="187">
        <v>3112</v>
      </c>
      <c r="D137" s="188" t="s">
        <v>54</v>
      </c>
      <c r="E137" s="189">
        <v>0</v>
      </c>
      <c r="F137" s="189">
        <v>0</v>
      </c>
      <c r="G137" s="189">
        <v>0</v>
      </c>
      <c r="H137" s="189">
        <v>0</v>
      </c>
      <c r="I137" s="184"/>
    </row>
    <row r="138" spans="2:9" s="185" customFormat="1" ht="18" customHeight="1">
      <c r="B138" s="186">
        <v>6171</v>
      </c>
      <c r="C138" s="187">
        <v>3121</v>
      </c>
      <c r="D138" s="188" t="s">
        <v>344</v>
      </c>
      <c r="E138" s="189">
        <v>0</v>
      </c>
      <c r="F138" s="189">
        <v>0</v>
      </c>
      <c r="G138" s="189">
        <v>208</v>
      </c>
      <c r="H138" s="189">
        <v>0</v>
      </c>
      <c r="I138" s="184"/>
    </row>
    <row r="139" spans="1:9" s="185" customFormat="1" ht="18" customHeight="1">
      <c r="A139" s="260"/>
      <c r="B139" s="618">
        <v>6171</v>
      </c>
      <c r="C139" s="619" t="s">
        <v>19</v>
      </c>
      <c r="D139" s="620" t="s">
        <v>55</v>
      </c>
      <c r="E139" s="621">
        <f>SUM(E132:E138)</f>
        <v>75.85</v>
      </c>
      <c r="F139" s="621">
        <f>SUM(F132:F138)</f>
        <v>135.12</v>
      </c>
      <c r="G139" s="621">
        <f>SUM(G132:G138)</f>
        <v>480</v>
      </c>
      <c r="H139" s="621">
        <f>SUM(H132:H138)</f>
        <v>65</v>
      </c>
      <c r="I139" s="259"/>
    </row>
    <row r="140" spans="1:9" s="185" customFormat="1" ht="18" customHeight="1">
      <c r="A140" s="204"/>
      <c r="B140" s="623">
        <v>617</v>
      </c>
      <c r="C140" s="615" t="s">
        <v>21</v>
      </c>
      <c r="D140" s="616" t="s">
        <v>56</v>
      </c>
      <c r="E140" s="624">
        <f>E139</f>
        <v>75.85</v>
      </c>
      <c r="F140" s="624">
        <f>F139</f>
        <v>135.12</v>
      </c>
      <c r="G140" s="624">
        <f>G139</f>
        <v>480</v>
      </c>
      <c r="H140" s="624">
        <f>H139</f>
        <v>65</v>
      </c>
      <c r="I140" s="203"/>
    </row>
    <row r="141" spans="2:9" s="185" customFormat="1" ht="18" customHeight="1">
      <c r="B141" s="186">
        <v>6310</v>
      </c>
      <c r="C141" s="187">
        <v>2141</v>
      </c>
      <c r="D141" s="188" t="s">
        <v>57</v>
      </c>
      <c r="E141" s="189">
        <v>4.05</v>
      </c>
      <c r="F141" s="189">
        <v>3.33</v>
      </c>
      <c r="G141" s="189">
        <v>5.86</v>
      </c>
      <c r="H141" s="189">
        <v>3</v>
      </c>
      <c r="I141" s="184"/>
    </row>
    <row r="142" spans="1:9" s="185" customFormat="1" ht="18" customHeight="1">
      <c r="A142" s="178"/>
      <c r="B142" s="653">
        <v>6310</v>
      </c>
      <c r="C142" s="654" t="s">
        <v>19</v>
      </c>
      <c r="D142" s="647" t="s">
        <v>58</v>
      </c>
      <c r="E142" s="648">
        <f aca="true" t="shared" si="6" ref="E142:H143">E141</f>
        <v>4.05</v>
      </c>
      <c r="F142" s="648">
        <f t="shared" si="6"/>
        <v>3.33</v>
      </c>
      <c r="G142" s="648">
        <f t="shared" si="6"/>
        <v>5.86</v>
      </c>
      <c r="H142" s="648">
        <f t="shared" si="6"/>
        <v>3</v>
      </c>
      <c r="I142" s="30"/>
    </row>
    <row r="143" spans="1:9" s="185" customFormat="1" ht="18" customHeight="1">
      <c r="A143" s="204"/>
      <c r="B143" s="623">
        <v>631</v>
      </c>
      <c r="C143" s="615" t="s">
        <v>21</v>
      </c>
      <c r="D143" s="616" t="s">
        <v>58</v>
      </c>
      <c r="E143" s="624">
        <f t="shared" si="6"/>
        <v>4.05</v>
      </c>
      <c r="F143" s="624">
        <f t="shared" si="6"/>
        <v>3.33</v>
      </c>
      <c r="G143" s="624">
        <f t="shared" si="6"/>
        <v>5.86</v>
      </c>
      <c r="H143" s="624">
        <f t="shared" si="6"/>
        <v>3</v>
      </c>
      <c r="I143" s="203"/>
    </row>
    <row r="144" spans="2:9" s="185" customFormat="1" ht="18" customHeight="1">
      <c r="B144" s="245">
        <v>6402</v>
      </c>
      <c r="C144" s="246">
        <v>2223</v>
      </c>
      <c r="D144" s="247" t="s">
        <v>223</v>
      </c>
      <c r="E144" s="205">
        <v>0</v>
      </c>
      <c r="F144" s="205">
        <v>0</v>
      </c>
      <c r="G144" s="205">
        <v>1.55</v>
      </c>
      <c r="H144" s="205">
        <v>0</v>
      </c>
      <c r="I144" s="184"/>
    </row>
    <row r="145" spans="1:9" s="185" customFormat="1" ht="18" customHeight="1">
      <c r="A145" s="273"/>
      <c r="B145" s="651">
        <v>6402</v>
      </c>
      <c r="C145" s="652" t="s">
        <v>19</v>
      </c>
      <c r="D145" s="627" t="s">
        <v>210</v>
      </c>
      <c r="E145" s="628">
        <f aca="true" t="shared" si="7" ref="E145:H146">E144</f>
        <v>0</v>
      </c>
      <c r="F145" s="628">
        <f t="shared" si="7"/>
        <v>0</v>
      </c>
      <c r="G145" s="628">
        <f t="shared" si="7"/>
        <v>1.55</v>
      </c>
      <c r="H145" s="628">
        <f t="shared" si="7"/>
        <v>0</v>
      </c>
      <c r="I145" s="272"/>
    </row>
    <row r="146" spans="1:9" s="185" customFormat="1" ht="18" customHeight="1">
      <c r="A146" s="204"/>
      <c r="B146" s="623">
        <v>640</v>
      </c>
      <c r="C146" s="615" t="s">
        <v>21</v>
      </c>
      <c r="D146" s="616" t="s">
        <v>211</v>
      </c>
      <c r="E146" s="624">
        <f t="shared" si="7"/>
        <v>0</v>
      </c>
      <c r="F146" s="624">
        <f t="shared" si="7"/>
        <v>0</v>
      </c>
      <c r="G146" s="624">
        <f t="shared" si="7"/>
        <v>1.55</v>
      </c>
      <c r="H146" s="624">
        <f t="shared" si="7"/>
        <v>0</v>
      </c>
      <c r="I146" s="203"/>
    </row>
    <row r="147" spans="1:9" s="185" customFormat="1" ht="18" customHeight="1">
      <c r="A147" s="178"/>
      <c r="B147" s="219"/>
      <c r="C147" s="220"/>
      <c r="D147" s="221"/>
      <c r="E147" s="222"/>
      <c r="F147" s="222"/>
      <c r="G147" s="222"/>
      <c r="H147" s="222"/>
      <c r="I147" s="30"/>
    </row>
    <row r="148" spans="1:9" s="185" customFormat="1" ht="18" customHeight="1">
      <c r="A148" s="273"/>
      <c r="B148" s="347"/>
      <c r="C148" s="348" t="s">
        <v>135</v>
      </c>
      <c r="D148" s="346" t="s">
        <v>61</v>
      </c>
      <c r="E148" s="349">
        <f>E39+E42+E45+E48+E51+E59+E62+E69+E73+E82+E86+E99+E116+E123+E128+E131+E140+E143+E146</f>
        <v>21403.900999999998</v>
      </c>
      <c r="F148" s="349">
        <f>F39+F42+F45+F48+F51+F59+F62+F69+F73+F82+F86+F99+F116+F123+F128+F131+F140+F143+F146</f>
        <v>22184.055</v>
      </c>
      <c r="G148" s="349">
        <f>G39+G42+G45+G48+G51+G59+G62+G69+G73+G82+G86+G99+G116+G123+G128+G131+G140+G143+G146</f>
        <v>38140.9</v>
      </c>
      <c r="H148" s="349">
        <f>H39+H42+H45+H48+H51+H59+H62+H69+H73+H82+H86+H99+H116+H123+H128+H131+H140+H143+H146</f>
        <v>17138.5</v>
      </c>
      <c r="I148" s="655"/>
    </row>
    <row r="149" spans="2:9" s="185" customFormat="1" ht="18" customHeight="1">
      <c r="B149" s="225"/>
      <c r="C149" s="226"/>
      <c r="D149" s="227"/>
      <c r="E149" s="229"/>
      <c r="F149" s="229"/>
      <c r="G149" s="229"/>
      <c r="H149" s="229"/>
      <c r="I149" s="252"/>
    </row>
    <row r="150" spans="2:9" s="185" customFormat="1" ht="18" customHeight="1">
      <c r="B150" s="186"/>
      <c r="C150" s="187">
        <v>8123</v>
      </c>
      <c r="D150" s="188" t="s">
        <v>256</v>
      </c>
      <c r="E150" s="189">
        <v>0</v>
      </c>
      <c r="F150" s="189">
        <v>0</v>
      </c>
      <c r="G150" s="189">
        <v>21666.39</v>
      </c>
      <c r="H150" s="189">
        <v>2500</v>
      </c>
      <c r="I150" s="252" t="s">
        <v>192</v>
      </c>
    </row>
    <row r="151" spans="1:9" s="185" customFormat="1" ht="18" customHeight="1">
      <c r="A151" s="273"/>
      <c r="B151" s="355"/>
      <c r="C151" s="356" t="s">
        <v>135</v>
      </c>
      <c r="D151" s="357" t="s">
        <v>257</v>
      </c>
      <c r="E151" s="358">
        <f>E148+E150</f>
        <v>21403.900999999998</v>
      </c>
      <c r="F151" s="358">
        <f>F148+F150</f>
        <v>22184.055</v>
      </c>
      <c r="G151" s="358">
        <f>G148+G150</f>
        <v>59807.29</v>
      </c>
      <c r="H151" s="358">
        <f>H148+H150</f>
        <v>19638.5</v>
      </c>
      <c r="I151" s="655"/>
    </row>
    <row r="152" spans="2:9" s="185" customFormat="1" ht="18" customHeight="1" thickBot="1">
      <c r="B152" s="656"/>
      <c r="C152" s="657"/>
      <c r="D152" s="658"/>
      <c r="E152" s="385"/>
      <c r="F152" s="385"/>
      <c r="G152" s="385"/>
      <c r="H152" s="385"/>
      <c r="I152" s="252"/>
    </row>
    <row r="153" spans="5:9" s="185" customFormat="1" ht="18" customHeight="1">
      <c r="E153" s="659"/>
      <c r="F153" s="660"/>
      <c r="G153" s="660"/>
      <c r="H153" s="660"/>
      <c r="I153" s="184"/>
    </row>
    <row r="154" spans="1:9" s="185" customFormat="1" ht="18" customHeight="1">
      <c r="A154" s="237"/>
      <c r="B154" s="237"/>
      <c r="C154" s="237"/>
      <c r="D154" s="237"/>
      <c r="E154" s="661"/>
      <c r="F154" s="662"/>
      <c r="G154" s="662"/>
      <c r="H154" s="662"/>
      <c r="I154" s="236"/>
    </row>
    <row r="155" spans="1:9" s="185" customFormat="1" ht="18" customHeight="1">
      <c r="A155" s="237"/>
      <c r="B155" s="641"/>
      <c r="C155" s="236"/>
      <c r="D155" s="236"/>
      <c r="E155" s="236"/>
      <c r="F155" s="662"/>
      <c r="G155" s="662"/>
      <c r="H155" s="662"/>
      <c r="I155" s="236"/>
    </row>
    <row r="156" spans="5:9" s="185" customFormat="1" ht="18" customHeight="1">
      <c r="E156" s="659"/>
      <c r="F156" s="660"/>
      <c r="G156" s="660"/>
      <c r="H156" s="660"/>
      <c r="I156" s="184"/>
    </row>
    <row r="157" spans="1:9" ht="35.25">
      <c r="A157" s="392"/>
      <c r="B157" s="392"/>
      <c r="C157" s="392"/>
      <c r="D157" s="920" t="s">
        <v>181</v>
      </c>
      <c r="E157" s="921"/>
      <c r="F157" s="393"/>
      <c r="G157" s="393"/>
      <c r="H157" s="393"/>
      <c r="I157" s="394"/>
    </row>
    <row r="158" spans="5:9" s="185" customFormat="1" ht="18" customHeight="1" thickBot="1">
      <c r="E158" s="659"/>
      <c r="F158" s="660"/>
      <c r="G158" s="660"/>
      <c r="H158" s="660"/>
      <c r="I158" s="184"/>
    </row>
    <row r="159" spans="1:9" s="168" customFormat="1" ht="18" customHeight="1">
      <c r="A159" s="325"/>
      <c r="B159" s="915" t="s">
        <v>15</v>
      </c>
      <c r="C159" s="917" t="s">
        <v>16</v>
      </c>
      <c r="D159" s="917" t="s">
        <v>131</v>
      </c>
      <c r="E159" s="913" t="s">
        <v>285</v>
      </c>
      <c r="F159" s="913" t="s">
        <v>316</v>
      </c>
      <c r="G159" s="913" t="s">
        <v>343</v>
      </c>
      <c r="H159" s="913" t="s">
        <v>356</v>
      </c>
      <c r="I159" s="324"/>
    </row>
    <row r="160" spans="1:9" s="168" customFormat="1" ht="18" customHeight="1" thickBot="1">
      <c r="A160" s="325"/>
      <c r="B160" s="916"/>
      <c r="C160" s="918"/>
      <c r="D160" s="919"/>
      <c r="E160" s="914"/>
      <c r="F160" s="914"/>
      <c r="G160" s="914"/>
      <c r="H160" s="914"/>
      <c r="I160" s="324"/>
    </row>
    <row r="161" spans="2:9" s="185" customFormat="1" ht="18" customHeight="1">
      <c r="B161" s="240"/>
      <c r="C161" s="241"/>
      <c r="D161" s="242"/>
      <c r="E161" s="244"/>
      <c r="F161" s="244"/>
      <c r="G161" s="244"/>
      <c r="H161" s="244"/>
      <c r="I161" s="184"/>
    </row>
    <row r="162" spans="2:9" s="185" customFormat="1" ht="18" customHeight="1">
      <c r="B162" s="179">
        <v>1031</v>
      </c>
      <c r="C162" s="180">
        <v>5139</v>
      </c>
      <c r="D162" s="188" t="s">
        <v>71</v>
      </c>
      <c r="E162" s="182">
        <v>6.9</v>
      </c>
      <c r="F162" s="182">
        <v>0</v>
      </c>
      <c r="G162" s="182">
        <v>11.82</v>
      </c>
      <c r="H162" s="182">
        <v>10</v>
      </c>
      <c r="I162" s="184"/>
    </row>
    <row r="163" spans="2:9" s="185" customFormat="1" ht="18" customHeight="1">
      <c r="B163" s="186">
        <v>1031</v>
      </c>
      <c r="C163" s="187">
        <v>5169</v>
      </c>
      <c r="D163" s="188" t="s">
        <v>62</v>
      </c>
      <c r="E163" s="189">
        <v>98.19</v>
      </c>
      <c r="F163" s="189">
        <v>202.31</v>
      </c>
      <c r="G163" s="189">
        <v>115.95</v>
      </c>
      <c r="H163" s="189">
        <v>200</v>
      </c>
      <c r="I163" s="184"/>
    </row>
    <row r="164" spans="2:9" s="185" customFormat="1" ht="18" customHeight="1">
      <c r="B164" s="186">
        <v>1031</v>
      </c>
      <c r="C164" s="187">
        <v>5179</v>
      </c>
      <c r="D164" s="188" t="s">
        <v>207</v>
      </c>
      <c r="E164" s="189">
        <v>0</v>
      </c>
      <c r="F164" s="189">
        <v>0</v>
      </c>
      <c r="G164" s="189">
        <v>0</v>
      </c>
      <c r="H164" s="189">
        <v>0</v>
      </c>
      <c r="I164" s="184"/>
    </row>
    <row r="165" spans="1:9" s="185" customFormat="1" ht="18" customHeight="1">
      <c r="A165" s="197"/>
      <c r="B165" s="663">
        <v>1031</v>
      </c>
      <c r="C165" s="664" t="s">
        <v>19</v>
      </c>
      <c r="D165" s="665" t="s">
        <v>20</v>
      </c>
      <c r="E165" s="666">
        <f>E162+E163+E164</f>
        <v>105.09</v>
      </c>
      <c r="F165" s="666">
        <f>F162+F163+F164</f>
        <v>202.31</v>
      </c>
      <c r="G165" s="666">
        <f>G162+G163+G164</f>
        <v>127.77000000000001</v>
      </c>
      <c r="H165" s="666">
        <f>H162+H163+H164</f>
        <v>210</v>
      </c>
      <c r="I165" s="196"/>
    </row>
    <row r="166" spans="1:9" s="185" customFormat="1" ht="18" customHeight="1">
      <c r="A166" s="204"/>
      <c r="B166" s="623">
        <v>103</v>
      </c>
      <c r="C166" s="615" t="s">
        <v>21</v>
      </c>
      <c r="D166" s="616" t="s">
        <v>22</v>
      </c>
      <c r="E166" s="624">
        <f>E165</f>
        <v>105.09</v>
      </c>
      <c r="F166" s="624">
        <f>F165</f>
        <v>202.31</v>
      </c>
      <c r="G166" s="624">
        <f>G165</f>
        <v>127.77000000000001</v>
      </c>
      <c r="H166" s="624">
        <f>H165</f>
        <v>210</v>
      </c>
      <c r="I166" s="203"/>
    </row>
    <row r="167" spans="2:9" s="185" customFormat="1" ht="18" customHeight="1">
      <c r="B167" s="186">
        <v>2141</v>
      </c>
      <c r="C167" s="187">
        <v>5136</v>
      </c>
      <c r="D167" s="188" t="s">
        <v>63</v>
      </c>
      <c r="E167" s="189">
        <v>0</v>
      </c>
      <c r="F167" s="189">
        <v>0</v>
      </c>
      <c r="G167" s="189">
        <v>0</v>
      </c>
      <c r="H167" s="189">
        <v>0</v>
      </c>
      <c r="I167" s="184"/>
    </row>
    <row r="168" spans="2:9" s="185" customFormat="1" ht="18" customHeight="1">
      <c r="B168" s="186">
        <v>2141</v>
      </c>
      <c r="C168" s="187">
        <v>5169</v>
      </c>
      <c r="D168" s="188" t="s">
        <v>62</v>
      </c>
      <c r="E168" s="189">
        <v>0</v>
      </c>
      <c r="F168" s="189">
        <v>5.95</v>
      </c>
      <c r="G168" s="189">
        <v>6</v>
      </c>
      <c r="H168" s="189">
        <v>4</v>
      </c>
      <c r="I168" s="184"/>
    </row>
    <row r="169" spans="2:9" s="185" customFormat="1" ht="18" customHeight="1">
      <c r="B169" s="186">
        <v>2141</v>
      </c>
      <c r="C169" s="187">
        <v>5171</v>
      </c>
      <c r="D169" s="188" t="s">
        <v>64</v>
      </c>
      <c r="E169" s="189">
        <v>0</v>
      </c>
      <c r="F169" s="189">
        <v>0</v>
      </c>
      <c r="G169" s="189">
        <v>0</v>
      </c>
      <c r="H169" s="189">
        <v>0</v>
      </c>
      <c r="I169" s="184"/>
    </row>
    <row r="170" spans="1:9" s="185" customFormat="1" ht="18" customHeight="1">
      <c r="A170" s="197"/>
      <c r="B170" s="663">
        <v>2141</v>
      </c>
      <c r="C170" s="664" t="s">
        <v>19</v>
      </c>
      <c r="D170" s="665" t="s">
        <v>197</v>
      </c>
      <c r="E170" s="666">
        <f>SUM(E167:E169)</f>
        <v>0</v>
      </c>
      <c r="F170" s="666">
        <f>SUM(F167:F169)</f>
        <v>5.95</v>
      </c>
      <c r="G170" s="666">
        <f>SUM(G167:G169)</f>
        <v>6</v>
      </c>
      <c r="H170" s="666">
        <f>SUM(H167:H169)</f>
        <v>4</v>
      </c>
      <c r="I170" s="196"/>
    </row>
    <row r="171" spans="1:9" s="185" customFormat="1" ht="18" customHeight="1">
      <c r="A171" s="197"/>
      <c r="B171" s="186">
        <v>2143</v>
      </c>
      <c r="C171" s="187">
        <v>5139</v>
      </c>
      <c r="D171" s="188" t="s">
        <v>71</v>
      </c>
      <c r="E171" s="189">
        <v>0.5</v>
      </c>
      <c r="F171" s="189">
        <v>0</v>
      </c>
      <c r="G171" s="189">
        <v>0</v>
      </c>
      <c r="H171" s="189">
        <v>0</v>
      </c>
      <c r="I171" s="196"/>
    </row>
    <row r="172" spans="1:9" s="185" customFormat="1" ht="18" customHeight="1">
      <c r="A172" s="197"/>
      <c r="B172" s="663">
        <v>2143</v>
      </c>
      <c r="C172" s="664" t="s">
        <v>19</v>
      </c>
      <c r="D172" s="665" t="s">
        <v>310</v>
      </c>
      <c r="E172" s="666">
        <f>E171</f>
        <v>0.5</v>
      </c>
      <c r="F172" s="666">
        <f>F171</f>
        <v>0</v>
      </c>
      <c r="G172" s="666">
        <f>G171</f>
        <v>0</v>
      </c>
      <c r="H172" s="666">
        <f>H171</f>
        <v>0</v>
      </c>
      <c r="I172" s="196"/>
    </row>
    <row r="173" spans="1:9" s="185" customFormat="1" ht="18" customHeight="1">
      <c r="A173" s="204"/>
      <c r="B173" s="623">
        <v>214</v>
      </c>
      <c r="C173" s="615" t="s">
        <v>21</v>
      </c>
      <c r="D173" s="616" t="s">
        <v>197</v>
      </c>
      <c r="E173" s="624">
        <f>E170+E172</f>
        <v>0.5</v>
      </c>
      <c r="F173" s="624">
        <f>F170+F172</f>
        <v>5.95</v>
      </c>
      <c r="G173" s="624">
        <f>G170+G172</f>
        <v>6</v>
      </c>
      <c r="H173" s="624">
        <f>H170+H172</f>
        <v>4</v>
      </c>
      <c r="I173" s="203"/>
    </row>
    <row r="174" spans="2:9" s="185" customFormat="1" ht="18" customHeight="1">
      <c r="B174" s="186">
        <v>2212</v>
      </c>
      <c r="C174" s="187">
        <v>5139</v>
      </c>
      <c r="D174" s="188" t="s">
        <v>71</v>
      </c>
      <c r="E174" s="189">
        <v>2.81</v>
      </c>
      <c r="F174" s="189">
        <v>4.58</v>
      </c>
      <c r="G174" s="189">
        <v>11.38</v>
      </c>
      <c r="H174" s="189">
        <v>10</v>
      </c>
      <c r="I174" s="184"/>
    </row>
    <row r="175" spans="2:9" s="185" customFormat="1" ht="18" customHeight="1">
      <c r="B175" s="186">
        <v>2212</v>
      </c>
      <c r="C175" s="187">
        <v>5169</v>
      </c>
      <c r="D175" s="188" t="s">
        <v>62</v>
      </c>
      <c r="E175" s="189">
        <v>0</v>
      </c>
      <c r="F175" s="189">
        <v>32.92</v>
      </c>
      <c r="G175" s="189">
        <v>17.8</v>
      </c>
      <c r="H175" s="189">
        <v>40</v>
      </c>
      <c r="I175" s="184"/>
    </row>
    <row r="176" spans="2:9" s="185" customFormat="1" ht="18" customHeight="1">
      <c r="B176" s="186">
        <v>2212</v>
      </c>
      <c r="C176" s="187">
        <v>5171</v>
      </c>
      <c r="D176" s="188" t="s">
        <v>64</v>
      </c>
      <c r="E176" s="189">
        <v>317.4</v>
      </c>
      <c r="F176" s="189">
        <v>261.18</v>
      </c>
      <c r="G176" s="189">
        <v>1021.49</v>
      </c>
      <c r="H176" s="189">
        <v>750</v>
      </c>
      <c r="I176" s="184" t="s">
        <v>188</v>
      </c>
    </row>
    <row r="177" spans="2:9" s="185" customFormat="1" ht="18" customHeight="1">
      <c r="B177" s="186">
        <v>2212</v>
      </c>
      <c r="C177" s="187">
        <v>6121</v>
      </c>
      <c r="D177" s="188" t="s">
        <v>65</v>
      </c>
      <c r="E177" s="189">
        <v>0</v>
      </c>
      <c r="F177" s="189">
        <v>0</v>
      </c>
      <c r="G177" s="189">
        <v>0</v>
      </c>
      <c r="H177" s="189">
        <v>0</v>
      </c>
      <c r="I177" s="184"/>
    </row>
    <row r="178" spans="2:9" s="185" customFormat="1" ht="18" customHeight="1">
      <c r="B178" s="186">
        <v>2212</v>
      </c>
      <c r="C178" s="187">
        <v>6349</v>
      </c>
      <c r="D178" s="188" t="s">
        <v>151</v>
      </c>
      <c r="E178" s="189">
        <v>0</v>
      </c>
      <c r="F178" s="189">
        <v>0</v>
      </c>
      <c r="G178" s="189">
        <v>0</v>
      </c>
      <c r="H178" s="189">
        <v>0</v>
      </c>
      <c r="I178" s="184"/>
    </row>
    <row r="179" spans="1:9" s="185" customFormat="1" ht="18" customHeight="1">
      <c r="A179" s="197"/>
      <c r="B179" s="663">
        <v>2212</v>
      </c>
      <c r="C179" s="664" t="s">
        <v>19</v>
      </c>
      <c r="D179" s="665" t="s">
        <v>66</v>
      </c>
      <c r="E179" s="666">
        <f>SUM(E174:E178)</f>
        <v>320.21</v>
      </c>
      <c r="F179" s="666">
        <f>SUM(F174:F178)</f>
        <v>298.68</v>
      </c>
      <c r="G179" s="666">
        <f>SUM(G174:G178)</f>
        <v>1050.67</v>
      </c>
      <c r="H179" s="666">
        <f>SUM(H174:H178)</f>
        <v>800</v>
      </c>
      <c r="I179" s="196"/>
    </row>
    <row r="180" spans="1:9" s="185" customFormat="1" ht="18" customHeight="1">
      <c r="A180" s="204"/>
      <c r="B180" s="623">
        <v>221</v>
      </c>
      <c r="C180" s="615" t="s">
        <v>21</v>
      </c>
      <c r="D180" s="616" t="s">
        <v>67</v>
      </c>
      <c r="E180" s="624">
        <f>E179</f>
        <v>320.21</v>
      </c>
      <c r="F180" s="624">
        <f>F179</f>
        <v>298.68</v>
      </c>
      <c r="G180" s="624">
        <f>G179</f>
        <v>1050.67</v>
      </c>
      <c r="H180" s="624">
        <f>H179</f>
        <v>800</v>
      </c>
      <c r="I180" s="203"/>
    </row>
    <row r="181" spans="2:9" s="185" customFormat="1" ht="18" customHeight="1">
      <c r="B181" s="186">
        <v>2310</v>
      </c>
      <c r="C181" s="187">
        <v>5169</v>
      </c>
      <c r="D181" s="188" t="s">
        <v>62</v>
      </c>
      <c r="E181" s="189">
        <v>0.17</v>
      </c>
      <c r="F181" s="189">
        <v>0.17</v>
      </c>
      <c r="G181" s="189">
        <v>5.58</v>
      </c>
      <c r="H181" s="189">
        <v>2</v>
      </c>
      <c r="I181" s="184"/>
    </row>
    <row r="182" spans="2:9" s="185" customFormat="1" ht="18" customHeight="1">
      <c r="B182" s="186">
        <v>2310</v>
      </c>
      <c r="C182" s="187">
        <v>5171</v>
      </c>
      <c r="D182" s="188" t="s">
        <v>64</v>
      </c>
      <c r="E182" s="189">
        <v>2.25</v>
      </c>
      <c r="F182" s="189">
        <v>0</v>
      </c>
      <c r="G182" s="189">
        <v>4.3</v>
      </c>
      <c r="H182" s="189">
        <v>2</v>
      </c>
      <c r="I182" s="184"/>
    </row>
    <row r="183" spans="1:9" s="185" customFormat="1" ht="18" customHeight="1">
      <c r="A183" s="197"/>
      <c r="B183" s="663">
        <v>2310</v>
      </c>
      <c r="C183" s="664" t="s">
        <v>19</v>
      </c>
      <c r="D183" s="665" t="s">
        <v>23</v>
      </c>
      <c r="E183" s="666">
        <f>E181+E182</f>
        <v>2.42</v>
      </c>
      <c r="F183" s="666">
        <f>F181+F182</f>
        <v>0.17</v>
      </c>
      <c r="G183" s="666">
        <f>G181+G182</f>
        <v>9.879999999999999</v>
      </c>
      <c r="H183" s="666">
        <f>H181+H182</f>
        <v>4</v>
      </c>
      <c r="I183" s="196"/>
    </row>
    <row r="184" spans="1:9" s="185" customFormat="1" ht="18" customHeight="1">
      <c r="A184" s="204"/>
      <c r="B184" s="623">
        <v>231</v>
      </c>
      <c r="C184" s="615" t="s">
        <v>21</v>
      </c>
      <c r="D184" s="616" t="s">
        <v>23</v>
      </c>
      <c r="E184" s="624">
        <f>E183</f>
        <v>2.42</v>
      </c>
      <c r="F184" s="624">
        <f>F183</f>
        <v>0.17</v>
      </c>
      <c r="G184" s="624">
        <f>G183</f>
        <v>9.879999999999999</v>
      </c>
      <c r="H184" s="624">
        <f>H183</f>
        <v>4</v>
      </c>
      <c r="I184" s="203"/>
    </row>
    <row r="185" spans="1:9" s="185" customFormat="1" ht="18" customHeight="1">
      <c r="A185" s="204"/>
      <c r="B185" s="186">
        <v>2321</v>
      </c>
      <c r="C185" s="187">
        <v>5139</v>
      </c>
      <c r="D185" s="188" t="s">
        <v>71</v>
      </c>
      <c r="E185" s="189">
        <v>1.82</v>
      </c>
      <c r="F185" s="189">
        <v>0</v>
      </c>
      <c r="G185" s="189">
        <v>3.08</v>
      </c>
      <c r="H185" s="189">
        <v>2</v>
      </c>
      <c r="I185" s="203"/>
    </row>
    <row r="186" spans="2:9" s="185" customFormat="1" ht="18" customHeight="1">
      <c r="B186" s="186">
        <v>2321</v>
      </c>
      <c r="C186" s="187">
        <v>5169</v>
      </c>
      <c r="D186" s="188" t="s">
        <v>62</v>
      </c>
      <c r="E186" s="189">
        <v>137.32</v>
      </c>
      <c r="F186" s="189">
        <v>43.09</v>
      </c>
      <c r="G186" s="189">
        <v>76.75</v>
      </c>
      <c r="H186" s="189">
        <v>180</v>
      </c>
      <c r="I186" s="184"/>
    </row>
    <row r="187" spans="2:9" s="185" customFormat="1" ht="18" customHeight="1">
      <c r="B187" s="186">
        <v>2321</v>
      </c>
      <c r="C187" s="187">
        <v>5171</v>
      </c>
      <c r="D187" s="188" t="s">
        <v>64</v>
      </c>
      <c r="E187" s="189">
        <v>38.34</v>
      </c>
      <c r="F187" s="189">
        <v>0</v>
      </c>
      <c r="G187" s="189">
        <v>3.48</v>
      </c>
      <c r="H187" s="189">
        <v>0</v>
      </c>
      <c r="I187" s="184"/>
    </row>
    <row r="188" spans="2:9" s="185" customFormat="1" ht="18" customHeight="1">
      <c r="B188" s="186">
        <v>2321</v>
      </c>
      <c r="C188" s="187">
        <v>6121</v>
      </c>
      <c r="D188" s="188" t="s">
        <v>65</v>
      </c>
      <c r="E188" s="189">
        <v>0</v>
      </c>
      <c r="F188" s="189">
        <v>0</v>
      </c>
      <c r="G188" s="189">
        <v>142.64</v>
      </c>
      <c r="H188" s="189">
        <v>0</v>
      </c>
      <c r="I188" s="184"/>
    </row>
    <row r="189" spans="2:9" s="185" customFormat="1" ht="18" customHeight="1">
      <c r="B189" s="186">
        <v>2321</v>
      </c>
      <c r="C189" s="187">
        <v>6349</v>
      </c>
      <c r="D189" s="188" t="s">
        <v>151</v>
      </c>
      <c r="E189" s="189">
        <v>39.15</v>
      </c>
      <c r="F189" s="189">
        <v>0</v>
      </c>
      <c r="G189" s="189">
        <v>8773.02</v>
      </c>
      <c r="H189" s="189">
        <v>2500</v>
      </c>
      <c r="I189" s="184" t="s">
        <v>192</v>
      </c>
    </row>
    <row r="190" spans="1:9" s="185" customFormat="1" ht="18" customHeight="1">
      <c r="A190" s="197"/>
      <c r="B190" s="663">
        <v>2321</v>
      </c>
      <c r="C190" s="664" t="s">
        <v>19</v>
      </c>
      <c r="D190" s="665" t="s">
        <v>59</v>
      </c>
      <c r="E190" s="666">
        <f>SUM(E185:E189)</f>
        <v>216.63</v>
      </c>
      <c r="F190" s="666">
        <f>SUM(F185:F189)</f>
        <v>43.09</v>
      </c>
      <c r="G190" s="666">
        <f>SUM(G185:G189)</f>
        <v>8998.970000000001</v>
      </c>
      <c r="H190" s="666">
        <f>SUM(H185:H189)</f>
        <v>2682</v>
      </c>
      <c r="I190" s="196"/>
    </row>
    <row r="191" spans="1:9" s="185" customFormat="1" ht="18" customHeight="1">
      <c r="A191" s="204"/>
      <c r="B191" s="623">
        <v>232</v>
      </c>
      <c r="C191" s="615" t="s">
        <v>21</v>
      </c>
      <c r="D191" s="616" t="s">
        <v>60</v>
      </c>
      <c r="E191" s="624">
        <f>E190</f>
        <v>216.63</v>
      </c>
      <c r="F191" s="624">
        <f>F190</f>
        <v>43.09</v>
      </c>
      <c r="G191" s="624">
        <f>G190</f>
        <v>8998.970000000001</v>
      </c>
      <c r="H191" s="624">
        <f>H190</f>
        <v>2682</v>
      </c>
      <c r="I191" s="203"/>
    </row>
    <row r="192" spans="2:9" s="185" customFormat="1" ht="18" customHeight="1">
      <c r="B192" s="186">
        <v>3111</v>
      </c>
      <c r="C192" s="187">
        <v>5154</v>
      </c>
      <c r="D192" s="188" t="s">
        <v>68</v>
      </c>
      <c r="E192" s="189">
        <v>29.93</v>
      </c>
      <c r="F192" s="189">
        <v>25.34</v>
      </c>
      <c r="G192" s="189">
        <v>26.44</v>
      </c>
      <c r="H192" s="189">
        <v>8</v>
      </c>
      <c r="I192" s="184"/>
    </row>
    <row r="193" spans="2:9" s="185" customFormat="1" ht="18" customHeight="1">
      <c r="B193" s="186">
        <v>3111</v>
      </c>
      <c r="C193" s="187">
        <v>5169</v>
      </c>
      <c r="D193" s="188" t="s">
        <v>62</v>
      </c>
      <c r="E193" s="189">
        <v>0</v>
      </c>
      <c r="F193" s="189">
        <v>0.21</v>
      </c>
      <c r="G193" s="189">
        <v>0</v>
      </c>
      <c r="H193" s="189">
        <v>0</v>
      </c>
      <c r="I193" s="184"/>
    </row>
    <row r="194" spans="2:9" s="185" customFormat="1" ht="18" customHeight="1">
      <c r="B194" s="186">
        <v>3111</v>
      </c>
      <c r="C194" s="187">
        <v>5171</v>
      </c>
      <c r="D194" s="188" t="s">
        <v>64</v>
      </c>
      <c r="E194" s="189">
        <v>0</v>
      </c>
      <c r="F194" s="189">
        <v>0</v>
      </c>
      <c r="G194" s="189">
        <v>0</v>
      </c>
      <c r="H194" s="189">
        <v>0</v>
      </c>
      <c r="I194" s="184"/>
    </row>
    <row r="195" spans="2:9" s="185" customFormat="1" ht="18" customHeight="1">
      <c r="B195" s="186">
        <v>3111</v>
      </c>
      <c r="C195" s="187">
        <v>5192</v>
      </c>
      <c r="D195" s="188" t="s">
        <v>79</v>
      </c>
      <c r="E195" s="189">
        <v>14.29</v>
      </c>
      <c r="F195" s="189">
        <v>4.28</v>
      </c>
      <c r="G195" s="189">
        <v>0</v>
      </c>
      <c r="H195" s="189">
        <v>0</v>
      </c>
      <c r="I195" s="184"/>
    </row>
    <row r="196" spans="2:9" s="185" customFormat="1" ht="18" customHeight="1">
      <c r="B196" s="186">
        <v>3111</v>
      </c>
      <c r="C196" s="187">
        <v>5331</v>
      </c>
      <c r="D196" s="188" t="s">
        <v>69</v>
      </c>
      <c r="E196" s="189">
        <v>108.86</v>
      </c>
      <c r="F196" s="189">
        <v>150</v>
      </c>
      <c r="G196" s="189">
        <v>171.2</v>
      </c>
      <c r="H196" s="189">
        <v>175</v>
      </c>
      <c r="I196" s="184"/>
    </row>
    <row r="197" spans="2:9" s="185" customFormat="1" ht="18" customHeight="1">
      <c r="B197" s="186">
        <v>3111</v>
      </c>
      <c r="C197" s="187">
        <v>5902</v>
      </c>
      <c r="D197" s="188" t="s">
        <v>70</v>
      </c>
      <c r="E197" s="189">
        <v>47</v>
      </c>
      <c r="F197" s="189">
        <v>42.14</v>
      </c>
      <c r="G197" s="189">
        <v>0</v>
      </c>
      <c r="H197" s="189">
        <v>0</v>
      </c>
      <c r="I197" s="184"/>
    </row>
    <row r="198" spans="2:9" s="185" customFormat="1" ht="18" customHeight="1">
      <c r="B198" s="186">
        <v>3111</v>
      </c>
      <c r="C198" s="187">
        <v>6121</v>
      </c>
      <c r="D198" s="188" t="s">
        <v>65</v>
      </c>
      <c r="E198" s="189">
        <v>0</v>
      </c>
      <c r="F198" s="189">
        <v>0</v>
      </c>
      <c r="G198" s="189">
        <v>0</v>
      </c>
      <c r="H198" s="189">
        <v>10</v>
      </c>
      <c r="I198" s="184" t="s">
        <v>185</v>
      </c>
    </row>
    <row r="199" spans="1:9" s="185" customFormat="1" ht="18" customHeight="1">
      <c r="A199" s="197"/>
      <c r="B199" s="663">
        <v>3111</v>
      </c>
      <c r="C199" s="664" t="s">
        <v>19</v>
      </c>
      <c r="D199" s="665" t="s">
        <v>25</v>
      </c>
      <c r="E199" s="666">
        <f>SUM(E192:E198)</f>
        <v>200.07999999999998</v>
      </c>
      <c r="F199" s="666">
        <f>SUM(F192:F198)</f>
        <v>221.97000000000003</v>
      </c>
      <c r="G199" s="666">
        <f>SUM(G192:G198)</f>
        <v>197.64</v>
      </c>
      <c r="H199" s="666">
        <f>SUM(H192:H198)</f>
        <v>193</v>
      </c>
      <c r="I199" s="196"/>
    </row>
    <row r="200" spans="2:9" s="185" customFormat="1" ht="18" customHeight="1">
      <c r="B200" s="186">
        <v>3113</v>
      </c>
      <c r="C200" s="187">
        <v>5139</v>
      </c>
      <c r="D200" s="188" t="s">
        <v>71</v>
      </c>
      <c r="E200" s="189">
        <v>0.11</v>
      </c>
      <c r="F200" s="189">
        <v>7.53</v>
      </c>
      <c r="G200" s="189">
        <v>10.02</v>
      </c>
      <c r="H200" s="189">
        <v>8</v>
      </c>
      <c r="I200" s="184"/>
    </row>
    <row r="201" spans="2:9" s="185" customFormat="1" ht="18" customHeight="1">
      <c r="B201" s="186">
        <v>3113</v>
      </c>
      <c r="C201" s="187">
        <v>5151</v>
      </c>
      <c r="D201" s="188" t="s">
        <v>88</v>
      </c>
      <c r="E201" s="189">
        <v>0.08</v>
      </c>
      <c r="F201" s="189">
        <v>0</v>
      </c>
      <c r="G201" s="189">
        <v>0</v>
      </c>
      <c r="H201" s="189">
        <v>0</v>
      </c>
      <c r="I201" s="184"/>
    </row>
    <row r="202" spans="2:9" s="185" customFormat="1" ht="18" customHeight="1">
      <c r="B202" s="186">
        <v>3113</v>
      </c>
      <c r="C202" s="187">
        <v>5153</v>
      </c>
      <c r="D202" s="188" t="s">
        <v>73</v>
      </c>
      <c r="E202" s="189">
        <v>76.38</v>
      </c>
      <c r="F202" s="189">
        <v>110.21</v>
      </c>
      <c r="G202" s="189">
        <v>90.72</v>
      </c>
      <c r="H202" s="189">
        <v>100</v>
      </c>
      <c r="I202" s="184"/>
    </row>
    <row r="203" spans="2:9" s="185" customFormat="1" ht="18" customHeight="1">
      <c r="B203" s="186">
        <v>3113</v>
      </c>
      <c r="C203" s="187">
        <v>5154</v>
      </c>
      <c r="D203" s="188" t="s">
        <v>68</v>
      </c>
      <c r="E203" s="189">
        <v>358.47</v>
      </c>
      <c r="F203" s="189">
        <v>349.58</v>
      </c>
      <c r="G203" s="189">
        <v>357.77</v>
      </c>
      <c r="H203" s="189">
        <v>360</v>
      </c>
      <c r="I203" s="184"/>
    </row>
    <row r="204" spans="2:9" s="185" customFormat="1" ht="18" customHeight="1">
      <c r="B204" s="186">
        <v>3113</v>
      </c>
      <c r="C204" s="187">
        <v>5169</v>
      </c>
      <c r="D204" s="188" t="s">
        <v>62</v>
      </c>
      <c r="E204" s="189">
        <v>16.11</v>
      </c>
      <c r="F204" s="189">
        <v>29.5</v>
      </c>
      <c r="G204" s="189">
        <v>4.68</v>
      </c>
      <c r="H204" s="189">
        <v>10</v>
      </c>
      <c r="I204" s="184"/>
    </row>
    <row r="205" spans="2:9" s="185" customFormat="1" ht="18" customHeight="1">
      <c r="B205" s="186">
        <v>3113</v>
      </c>
      <c r="C205" s="187">
        <v>5171</v>
      </c>
      <c r="D205" s="188" t="s">
        <v>64</v>
      </c>
      <c r="E205" s="189">
        <v>105.55</v>
      </c>
      <c r="F205" s="189">
        <v>2.59</v>
      </c>
      <c r="G205" s="189">
        <v>0</v>
      </c>
      <c r="H205" s="189">
        <v>20</v>
      </c>
      <c r="I205" s="184"/>
    </row>
    <row r="206" spans="2:9" s="185" customFormat="1" ht="18" customHeight="1">
      <c r="B206" s="186">
        <v>3113</v>
      </c>
      <c r="C206" s="187">
        <v>5191</v>
      </c>
      <c r="D206" s="188" t="s">
        <v>122</v>
      </c>
      <c r="E206" s="189">
        <v>30</v>
      </c>
      <c r="F206" s="189">
        <v>85</v>
      </c>
      <c r="G206" s="189">
        <v>56.78</v>
      </c>
      <c r="H206" s="189">
        <v>50</v>
      </c>
      <c r="I206" s="184" t="s">
        <v>194</v>
      </c>
    </row>
    <row r="207" spans="2:9" s="185" customFormat="1" ht="18" customHeight="1">
      <c r="B207" s="186">
        <v>3113</v>
      </c>
      <c r="C207" s="187">
        <v>5192</v>
      </c>
      <c r="D207" s="188" t="s">
        <v>79</v>
      </c>
      <c r="E207" s="189">
        <v>0</v>
      </c>
      <c r="F207" s="189">
        <v>0</v>
      </c>
      <c r="G207" s="189">
        <v>153</v>
      </c>
      <c r="H207" s="189">
        <v>0</v>
      </c>
      <c r="I207" s="184"/>
    </row>
    <row r="208" spans="2:9" s="185" customFormat="1" ht="18" customHeight="1">
      <c r="B208" s="186">
        <v>3113</v>
      </c>
      <c r="C208" s="187">
        <v>5331</v>
      </c>
      <c r="D208" s="188" t="s">
        <v>69</v>
      </c>
      <c r="E208" s="189">
        <v>361</v>
      </c>
      <c r="F208" s="189">
        <v>1455.54</v>
      </c>
      <c r="G208" s="189">
        <v>858.17</v>
      </c>
      <c r="H208" s="189">
        <v>940</v>
      </c>
      <c r="I208" s="184" t="s">
        <v>224</v>
      </c>
    </row>
    <row r="209" spans="2:9" s="185" customFormat="1" ht="18" customHeight="1">
      <c r="B209" s="186">
        <v>3113</v>
      </c>
      <c r="C209" s="187">
        <v>5336</v>
      </c>
      <c r="D209" s="188" t="s">
        <v>345</v>
      </c>
      <c r="E209" s="189">
        <v>0</v>
      </c>
      <c r="F209" s="189">
        <v>0</v>
      </c>
      <c r="G209" s="189">
        <v>1243.23</v>
      </c>
      <c r="H209" s="189">
        <v>0</v>
      </c>
      <c r="I209" s="184"/>
    </row>
    <row r="210" spans="2:9" s="185" customFormat="1" ht="18" customHeight="1">
      <c r="B210" s="186">
        <v>3113</v>
      </c>
      <c r="C210" s="187">
        <v>5902</v>
      </c>
      <c r="D210" s="188" t="s">
        <v>70</v>
      </c>
      <c r="E210" s="189">
        <v>390</v>
      </c>
      <c r="F210" s="189">
        <v>249</v>
      </c>
      <c r="G210" s="189">
        <v>0</v>
      </c>
      <c r="H210" s="189">
        <v>0</v>
      </c>
      <c r="I210" s="184"/>
    </row>
    <row r="211" spans="2:9" s="185" customFormat="1" ht="18" customHeight="1">
      <c r="B211" s="186">
        <v>3113</v>
      </c>
      <c r="C211" s="187">
        <v>6121</v>
      </c>
      <c r="D211" s="188" t="s">
        <v>65</v>
      </c>
      <c r="E211" s="189">
        <v>300</v>
      </c>
      <c r="F211" s="189">
        <v>371.8</v>
      </c>
      <c r="G211" s="189">
        <v>1003.32</v>
      </c>
      <c r="H211" s="189">
        <v>925</v>
      </c>
      <c r="I211" s="184" t="s">
        <v>226</v>
      </c>
    </row>
    <row r="212" spans="2:9" s="185" customFormat="1" ht="18" customHeight="1">
      <c r="B212" s="186">
        <v>3113</v>
      </c>
      <c r="C212" s="187">
        <v>6122</v>
      </c>
      <c r="D212" s="188" t="s">
        <v>325</v>
      </c>
      <c r="E212" s="189">
        <v>0</v>
      </c>
      <c r="F212" s="189">
        <v>200.3</v>
      </c>
      <c r="G212" s="189">
        <v>0</v>
      </c>
      <c r="H212" s="189">
        <v>0</v>
      </c>
      <c r="I212" s="184"/>
    </row>
    <row r="213" spans="2:9" s="185" customFormat="1" ht="18" customHeight="1">
      <c r="B213" s="186">
        <v>3113</v>
      </c>
      <c r="C213" s="187">
        <v>6351</v>
      </c>
      <c r="D213" s="188" t="s">
        <v>217</v>
      </c>
      <c r="E213" s="189">
        <v>0</v>
      </c>
      <c r="F213" s="189">
        <v>192.1</v>
      </c>
      <c r="G213" s="189">
        <v>0</v>
      </c>
      <c r="H213" s="189">
        <v>0</v>
      </c>
      <c r="I213" s="184"/>
    </row>
    <row r="214" spans="1:9" s="185" customFormat="1" ht="18" customHeight="1">
      <c r="A214" s="197"/>
      <c r="B214" s="663">
        <v>3113</v>
      </c>
      <c r="C214" s="664" t="s">
        <v>19</v>
      </c>
      <c r="D214" s="665" t="s">
        <v>27</v>
      </c>
      <c r="E214" s="666">
        <f>SUM(E200:E213)</f>
        <v>1637.7</v>
      </c>
      <c r="F214" s="666">
        <f>SUM(F200:F213)</f>
        <v>3053.15</v>
      </c>
      <c r="G214" s="666">
        <f>SUM(G200:G213)</f>
        <v>3777.69</v>
      </c>
      <c r="H214" s="666">
        <f>SUM(H200:H213)</f>
        <v>2413</v>
      </c>
      <c r="I214" s="196"/>
    </row>
    <row r="215" spans="1:9" s="185" customFormat="1" ht="18" customHeight="1">
      <c r="A215" s="204"/>
      <c r="B215" s="623">
        <v>311</v>
      </c>
      <c r="C215" s="615" t="s">
        <v>21</v>
      </c>
      <c r="D215" s="616" t="s">
        <v>28</v>
      </c>
      <c r="E215" s="624">
        <f>E199+E214</f>
        <v>1837.78</v>
      </c>
      <c r="F215" s="624">
        <f>F199+F214</f>
        <v>3275.12</v>
      </c>
      <c r="G215" s="624">
        <f>G199+G214</f>
        <v>3975.33</v>
      </c>
      <c r="H215" s="624">
        <f>H199+H214</f>
        <v>2606</v>
      </c>
      <c r="I215" s="649"/>
    </row>
    <row r="216" spans="1:9" s="185" customFormat="1" ht="18" customHeight="1">
      <c r="A216" s="204"/>
      <c r="B216" s="186">
        <v>3141</v>
      </c>
      <c r="C216" s="187">
        <v>5139</v>
      </c>
      <c r="D216" s="188" t="s">
        <v>71</v>
      </c>
      <c r="E216" s="189">
        <v>0</v>
      </c>
      <c r="F216" s="189">
        <v>0</v>
      </c>
      <c r="G216" s="189">
        <v>0.11</v>
      </c>
      <c r="H216" s="189">
        <v>0</v>
      </c>
      <c r="I216" s="649"/>
    </row>
    <row r="217" spans="1:9" s="185" customFormat="1" ht="18" customHeight="1">
      <c r="A217" s="250"/>
      <c r="B217" s="245">
        <v>3141</v>
      </c>
      <c r="C217" s="246">
        <v>5154</v>
      </c>
      <c r="D217" s="247" t="s">
        <v>68</v>
      </c>
      <c r="E217" s="205">
        <v>64.63</v>
      </c>
      <c r="F217" s="205">
        <v>0</v>
      </c>
      <c r="G217" s="205">
        <v>7.74</v>
      </c>
      <c r="H217" s="205">
        <v>10</v>
      </c>
      <c r="I217" s="236"/>
    </row>
    <row r="218" spans="1:9" s="185" customFormat="1" ht="18" customHeight="1">
      <c r="A218" s="250"/>
      <c r="B218" s="245">
        <v>3141</v>
      </c>
      <c r="C218" s="246">
        <v>5171</v>
      </c>
      <c r="D218" s="247" t="s">
        <v>64</v>
      </c>
      <c r="E218" s="205">
        <v>0</v>
      </c>
      <c r="F218" s="205">
        <v>0</v>
      </c>
      <c r="G218" s="205">
        <v>6.49</v>
      </c>
      <c r="H218" s="205">
        <v>10</v>
      </c>
      <c r="I218" s="236"/>
    </row>
    <row r="219" spans="2:9" s="185" customFormat="1" ht="18" customHeight="1">
      <c r="B219" s="186">
        <v>3141</v>
      </c>
      <c r="C219" s="187">
        <v>5331</v>
      </c>
      <c r="D219" s="188" t="s">
        <v>69</v>
      </c>
      <c r="E219" s="189">
        <v>280</v>
      </c>
      <c r="F219" s="189">
        <v>610</v>
      </c>
      <c r="G219" s="189">
        <v>458.35</v>
      </c>
      <c r="H219" s="189">
        <v>630</v>
      </c>
      <c r="I219" s="236"/>
    </row>
    <row r="220" spans="2:9" s="185" customFormat="1" ht="18" customHeight="1">
      <c r="B220" s="186">
        <v>3141</v>
      </c>
      <c r="C220" s="187">
        <v>5902</v>
      </c>
      <c r="D220" s="188" t="s">
        <v>70</v>
      </c>
      <c r="E220" s="189">
        <v>220</v>
      </c>
      <c r="F220" s="189">
        <v>320</v>
      </c>
      <c r="G220" s="189">
        <v>50</v>
      </c>
      <c r="H220" s="189">
        <v>0</v>
      </c>
      <c r="I220" s="184"/>
    </row>
    <row r="221" spans="2:9" s="185" customFormat="1" ht="18" customHeight="1">
      <c r="B221" s="186">
        <v>3141</v>
      </c>
      <c r="C221" s="187">
        <v>6121</v>
      </c>
      <c r="D221" s="188" t="s">
        <v>65</v>
      </c>
      <c r="E221" s="189">
        <v>0</v>
      </c>
      <c r="F221" s="189">
        <v>0</v>
      </c>
      <c r="G221" s="189">
        <v>0</v>
      </c>
      <c r="H221" s="189">
        <v>15</v>
      </c>
      <c r="I221" s="184" t="s">
        <v>185</v>
      </c>
    </row>
    <row r="222" spans="2:9" s="185" customFormat="1" ht="18" customHeight="1">
      <c r="B222" s="186">
        <v>3141</v>
      </c>
      <c r="C222" s="187">
        <v>6351</v>
      </c>
      <c r="D222" s="188" t="s">
        <v>217</v>
      </c>
      <c r="E222" s="189">
        <v>520</v>
      </c>
      <c r="F222" s="189">
        <v>0</v>
      </c>
      <c r="G222" s="189">
        <v>0</v>
      </c>
      <c r="H222" s="189">
        <v>0</v>
      </c>
      <c r="I222" s="184"/>
    </row>
    <row r="223" spans="1:9" s="185" customFormat="1" ht="18" customHeight="1">
      <c r="A223" s="197"/>
      <c r="B223" s="663">
        <v>3141</v>
      </c>
      <c r="C223" s="664" t="s">
        <v>19</v>
      </c>
      <c r="D223" s="665" t="s">
        <v>74</v>
      </c>
      <c r="E223" s="666">
        <f>SUM(E216:E222)</f>
        <v>1084.63</v>
      </c>
      <c r="F223" s="666">
        <f>SUM(F216:F222)</f>
        <v>930</v>
      </c>
      <c r="G223" s="666">
        <f>SUM(G216:G222)</f>
        <v>522.69</v>
      </c>
      <c r="H223" s="666">
        <f>SUM(H216:H222)</f>
        <v>665</v>
      </c>
      <c r="I223" s="196"/>
    </row>
    <row r="224" spans="1:9" s="185" customFormat="1" ht="18" customHeight="1">
      <c r="A224" s="204"/>
      <c r="B224" s="623">
        <v>314</v>
      </c>
      <c r="C224" s="615" t="s">
        <v>21</v>
      </c>
      <c r="D224" s="616" t="s">
        <v>30</v>
      </c>
      <c r="E224" s="624">
        <f>E223</f>
        <v>1084.63</v>
      </c>
      <c r="F224" s="624">
        <f>F223</f>
        <v>930</v>
      </c>
      <c r="G224" s="624">
        <f>G223</f>
        <v>522.69</v>
      </c>
      <c r="H224" s="624">
        <f>H223</f>
        <v>665</v>
      </c>
      <c r="I224" s="203"/>
    </row>
    <row r="225" spans="2:9" s="185" customFormat="1" ht="18" customHeight="1">
      <c r="B225" s="186">
        <v>3314</v>
      </c>
      <c r="C225" s="187">
        <v>5021</v>
      </c>
      <c r="D225" s="188" t="s">
        <v>75</v>
      </c>
      <c r="E225" s="189">
        <v>28.75</v>
      </c>
      <c r="F225" s="189">
        <v>28.51</v>
      </c>
      <c r="G225" s="189">
        <v>26.78</v>
      </c>
      <c r="H225" s="189">
        <v>27</v>
      </c>
      <c r="I225" s="184"/>
    </row>
    <row r="226" spans="2:9" s="185" customFormat="1" ht="18" customHeight="1">
      <c r="B226" s="186">
        <v>3314</v>
      </c>
      <c r="C226" s="187">
        <v>5031</v>
      </c>
      <c r="D226" s="188" t="s">
        <v>76</v>
      </c>
      <c r="E226" s="189">
        <v>7.47</v>
      </c>
      <c r="F226" s="189">
        <v>7.18</v>
      </c>
      <c r="G226" s="189">
        <v>6.69</v>
      </c>
      <c r="H226" s="189">
        <v>7</v>
      </c>
      <c r="I226" s="184"/>
    </row>
    <row r="227" spans="2:9" s="185" customFormat="1" ht="18" customHeight="1">
      <c r="B227" s="186">
        <v>3314</v>
      </c>
      <c r="C227" s="187">
        <v>5032</v>
      </c>
      <c r="D227" s="188" t="s">
        <v>77</v>
      </c>
      <c r="E227" s="189">
        <v>2.59</v>
      </c>
      <c r="F227" s="189">
        <v>2.58</v>
      </c>
      <c r="G227" s="189">
        <v>2.41</v>
      </c>
      <c r="H227" s="189">
        <v>3</v>
      </c>
      <c r="I227" s="184"/>
    </row>
    <row r="228" spans="2:9" s="185" customFormat="1" ht="18" customHeight="1">
      <c r="B228" s="186">
        <v>3314</v>
      </c>
      <c r="C228" s="187">
        <v>5136</v>
      </c>
      <c r="D228" s="188" t="s">
        <v>63</v>
      </c>
      <c r="E228" s="189">
        <v>0</v>
      </c>
      <c r="F228" s="189">
        <v>0</v>
      </c>
      <c r="G228" s="189">
        <v>0</v>
      </c>
      <c r="H228" s="189">
        <v>0</v>
      </c>
      <c r="I228" s="184"/>
    </row>
    <row r="229" spans="2:9" s="185" customFormat="1" ht="18" customHeight="1">
      <c r="B229" s="186">
        <v>3314</v>
      </c>
      <c r="C229" s="187">
        <v>5137</v>
      </c>
      <c r="D229" s="188" t="s">
        <v>78</v>
      </c>
      <c r="E229" s="189">
        <v>0</v>
      </c>
      <c r="F229" s="189">
        <v>0</v>
      </c>
      <c r="G229" s="189">
        <v>0</v>
      </c>
      <c r="H229" s="189">
        <v>0</v>
      </c>
      <c r="I229" s="184"/>
    </row>
    <row r="230" spans="2:9" s="185" customFormat="1" ht="18" customHeight="1">
      <c r="B230" s="186">
        <v>3314</v>
      </c>
      <c r="C230" s="187">
        <v>5139</v>
      </c>
      <c r="D230" s="188" t="s">
        <v>71</v>
      </c>
      <c r="E230" s="189">
        <v>0.18</v>
      </c>
      <c r="F230" s="189">
        <v>0</v>
      </c>
      <c r="G230" s="189">
        <v>0</v>
      </c>
      <c r="H230" s="189">
        <v>0</v>
      </c>
      <c r="I230" s="184"/>
    </row>
    <row r="231" spans="2:9" s="185" customFormat="1" ht="18" customHeight="1">
      <c r="B231" s="186">
        <v>3314</v>
      </c>
      <c r="C231" s="187">
        <v>5151</v>
      </c>
      <c r="D231" s="188" t="s">
        <v>88</v>
      </c>
      <c r="E231" s="189">
        <v>0.08</v>
      </c>
      <c r="F231" s="189">
        <v>0.44</v>
      </c>
      <c r="G231" s="189">
        <v>0.11</v>
      </c>
      <c r="H231" s="189">
        <v>0.1</v>
      </c>
      <c r="I231" s="184"/>
    </row>
    <row r="232" spans="2:9" s="185" customFormat="1" ht="18" customHeight="1">
      <c r="B232" s="186">
        <v>3314</v>
      </c>
      <c r="C232" s="187">
        <v>5154</v>
      </c>
      <c r="D232" s="188" t="s">
        <v>68</v>
      </c>
      <c r="E232" s="189">
        <v>25.44</v>
      </c>
      <c r="F232" s="189">
        <v>12.9</v>
      </c>
      <c r="G232" s="189">
        <v>14.2</v>
      </c>
      <c r="H232" s="189">
        <v>16</v>
      </c>
      <c r="I232" s="184"/>
    </row>
    <row r="233" spans="2:9" s="185" customFormat="1" ht="18" customHeight="1">
      <c r="B233" s="186">
        <v>3314</v>
      </c>
      <c r="C233" s="187">
        <v>5169</v>
      </c>
      <c r="D233" s="188" t="s">
        <v>62</v>
      </c>
      <c r="E233" s="189">
        <v>0</v>
      </c>
      <c r="F233" s="189">
        <v>0</v>
      </c>
      <c r="G233" s="189">
        <v>0</v>
      </c>
      <c r="H233" s="189">
        <v>0</v>
      </c>
      <c r="I233" s="184"/>
    </row>
    <row r="234" spans="2:9" s="185" customFormat="1" ht="18" customHeight="1">
      <c r="B234" s="186">
        <v>3314</v>
      </c>
      <c r="C234" s="187">
        <v>5192</v>
      </c>
      <c r="D234" s="188" t="s">
        <v>79</v>
      </c>
      <c r="E234" s="189">
        <v>13.06</v>
      </c>
      <c r="F234" s="189">
        <v>13.23</v>
      </c>
      <c r="G234" s="189">
        <v>10.66</v>
      </c>
      <c r="H234" s="189">
        <v>12</v>
      </c>
      <c r="I234" s="184"/>
    </row>
    <row r="235" spans="1:9" s="185" customFormat="1" ht="18" customHeight="1">
      <c r="A235" s="197"/>
      <c r="B235" s="663">
        <v>3314</v>
      </c>
      <c r="C235" s="664" t="s">
        <v>19</v>
      </c>
      <c r="D235" s="665" t="s">
        <v>31</v>
      </c>
      <c r="E235" s="666">
        <f>SUM(E225:E234)</f>
        <v>77.57000000000001</v>
      </c>
      <c r="F235" s="666">
        <f>SUM(F225:F234)</f>
        <v>64.83999999999999</v>
      </c>
      <c r="G235" s="666">
        <f>SUM(G225:G234)</f>
        <v>60.849999999999994</v>
      </c>
      <c r="H235" s="666">
        <f>SUM(H225:H234)</f>
        <v>65.1</v>
      </c>
      <c r="I235" s="196"/>
    </row>
    <row r="236" spans="2:9" s="185" customFormat="1" ht="18" customHeight="1">
      <c r="B236" s="186">
        <v>3315</v>
      </c>
      <c r="C236" s="187">
        <v>5021</v>
      </c>
      <c r="D236" s="188" t="s">
        <v>75</v>
      </c>
      <c r="E236" s="189">
        <v>13.6</v>
      </c>
      <c r="F236" s="189">
        <v>9</v>
      </c>
      <c r="G236" s="189">
        <v>3</v>
      </c>
      <c r="H236" s="189">
        <v>4</v>
      </c>
      <c r="I236" s="184"/>
    </row>
    <row r="237" spans="2:9" s="185" customFormat="1" ht="18" customHeight="1">
      <c r="B237" s="186">
        <v>3315</v>
      </c>
      <c r="C237" s="187">
        <v>5137</v>
      </c>
      <c r="D237" s="188" t="s">
        <v>78</v>
      </c>
      <c r="E237" s="189">
        <v>0</v>
      </c>
      <c r="F237" s="189">
        <v>0</v>
      </c>
      <c r="G237" s="189">
        <v>0</v>
      </c>
      <c r="H237" s="189">
        <v>0</v>
      </c>
      <c r="I237" s="184"/>
    </row>
    <row r="238" spans="2:9" s="185" customFormat="1" ht="18" customHeight="1">
      <c r="B238" s="186">
        <v>3315</v>
      </c>
      <c r="C238" s="187">
        <v>5139</v>
      </c>
      <c r="D238" s="188" t="s">
        <v>71</v>
      </c>
      <c r="E238" s="189">
        <v>4.75</v>
      </c>
      <c r="F238" s="189">
        <v>0</v>
      </c>
      <c r="G238" s="189">
        <v>0</v>
      </c>
      <c r="H238" s="189">
        <v>0</v>
      </c>
      <c r="I238" s="184"/>
    </row>
    <row r="239" spans="2:9" s="185" customFormat="1" ht="18" customHeight="1">
      <c r="B239" s="186">
        <v>3315</v>
      </c>
      <c r="C239" s="187">
        <v>5151</v>
      </c>
      <c r="D239" s="188" t="s">
        <v>88</v>
      </c>
      <c r="E239" s="189">
        <v>0.08</v>
      </c>
      <c r="F239" s="189">
        <v>0.44</v>
      </c>
      <c r="G239" s="189">
        <v>0.11</v>
      </c>
      <c r="H239" s="189">
        <v>0.1</v>
      </c>
      <c r="I239" s="184"/>
    </row>
    <row r="240" spans="2:9" s="185" customFormat="1" ht="18" customHeight="1">
      <c r="B240" s="186">
        <v>3315</v>
      </c>
      <c r="C240" s="187">
        <v>5154</v>
      </c>
      <c r="D240" s="188" t="s">
        <v>68</v>
      </c>
      <c r="E240" s="189">
        <v>25.44</v>
      </c>
      <c r="F240" s="189">
        <v>12.9</v>
      </c>
      <c r="G240" s="189">
        <v>14.2</v>
      </c>
      <c r="H240" s="189">
        <v>16</v>
      </c>
      <c r="I240" s="184"/>
    </row>
    <row r="241" spans="2:9" s="185" customFormat="1" ht="18" customHeight="1">
      <c r="B241" s="186">
        <v>3315</v>
      </c>
      <c r="C241" s="187">
        <v>5175</v>
      </c>
      <c r="D241" s="188" t="s">
        <v>84</v>
      </c>
      <c r="E241" s="189">
        <v>0.65</v>
      </c>
      <c r="F241" s="189">
        <v>0</v>
      </c>
      <c r="G241" s="189">
        <v>0</v>
      </c>
      <c r="H241" s="189">
        <v>0</v>
      </c>
      <c r="I241" s="184"/>
    </row>
    <row r="242" spans="2:9" s="185" customFormat="1" ht="18" customHeight="1">
      <c r="B242" s="186">
        <v>3315</v>
      </c>
      <c r="C242" s="187">
        <v>5194</v>
      </c>
      <c r="D242" s="188" t="s">
        <v>80</v>
      </c>
      <c r="E242" s="189">
        <v>4.88</v>
      </c>
      <c r="F242" s="189">
        <v>3.42</v>
      </c>
      <c r="G242" s="189">
        <v>2.47</v>
      </c>
      <c r="H242" s="189">
        <v>3</v>
      </c>
      <c r="I242" s="184"/>
    </row>
    <row r="243" spans="1:9" s="185" customFormat="1" ht="18" customHeight="1">
      <c r="A243" s="197"/>
      <c r="B243" s="663">
        <v>3315</v>
      </c>
      <c r="C243" s="664" t="s">
        <v>19</v>
      </c>
      <c r="D243" s="665" t="s">
        <v>32</v>
      </c>
      <c r="E243" s="666">
        <f>SUM(E236:E242)</f>
        <v>49.400000000000006</v>
      </c>
      <c r="F243" s="666">
        <f>SUM(F236:F242)</f>
        <v>25.759999999999998</v>
      </c>
      <c r="G243" s="666">
        <f>SUM(G236:G242)</f>
        <v>19.779999999999998</v>
      </c>
      <c r="H243" s="666">
        <f>SUM(H236:H242)</f>
        <v>23.1</v>
      </c>
      <c r="I243" s="196"/>
    </row>
    <row r="244" spans="1:9" s="185" customFormat="1" ht="18" customHeight="1" thickBot="1">
      <c r="A244" s="204"/>
      <c r="B244" s="667">
        <v>331</v>
      </c>
      <c r="C244" s="668" t="s">
        <v>21</v>
      </c>
      <c r="D244" s="669" t="s">
        <v>33</v>
      </c>
      <c r="E244" s="670">
        <f>E235+E243</f>
        <v>126.97000000000001</v>
      </c>
      <c r="F244" s="670">
        <f>F235+F243</f>
        <v>90.6</v>
      </c>
      <c r="G244" s="670">
        <f>G235+G243</f>
        <v>80.63</v>
      </c>
      <c r="H244" s="670">
        <f>H235+H243</f>
        <v>88.19999999999999</v>
      </c>
      <c r="I244" s="203"/>
    </row>
    <row r="245" spans="1:9" s="185" customFormat="1" ht="18" customHeight="1">
      <c r="A245" s="671"/>
      <c r="B245" s="642"/>
      <c r="C245" s="642"/>
      <c r="D245" s="642"/>
      <c r="E245" s="643"/>
      <c r="F245" s="643"/>
      <c r="G245" s="643"/>
      <c r="H245" s="643"/>
      <c r="I245" s="672"/>
    </row>
    <row r="246" spans="1:9" s="185" customFormat="1" ht="18" customHeight="1" thickBot="1">
      <c r="A246" s="671"/>
      <c r="B246" s="642"/>
      <c r="C246" s="642"/>
      <c r="D246" s="642"/>
      <c r="E246" s="643"/>
      <c r="F246" s="643"/>
      <c r="G246" s="643"/>
      <c r="H246" s="643"/>
      <c r="I246" s="672"/>
    </row>
    <row r="247" spans="1:9" s="168" customFormat="1" ht="18" customHeight="1">
      <c r="A247" s="325"/>
      <c r="B247" s="915" t="s">
        <v>15</v>
      </c>
      <c r="C247" s="917" t="s">
        <v>16</v>
      </c>
      <c r="D247" s="917" t="s">
        <v>131</v>
      </c>
      <c r="E247" s="913" t="s">
        <v>285</v>
      </c>
      <c r="F247" s="913" t="s">
        <v>316</v>
      </c>
      <c r="G247" s="913" t="s">
        <v>343</v>
      </c>
      <c r="H247" s="913" t="s">
        <v>356</v>
      </c>
      <c r="I247" s="324"/>
    </row>
    <row r="248" spans="1:9" s="168" customFormat="1" ht="18" customHeight="1" thickBot="1">
      <c r="A248" s="325"/>
      <c r="B248" s="916"/>
      <c r="C248" s="918"/>
      <c r="D248" s="919"/>
      <c r="E248" s="914"/>
      <c r="F248" s="914"/>
      <c r="G248" s="914"/>
      <c r="H248" s="914"/>
      <c r="I248" s="324"/>
    </row>
    <row r="249" spans="1:9" s="185" customFormat="1" ht="18" customHeight="1">
      <c r="A249" s="642"/>
      <c r="B249" s="673"/>
      <c r="C249" s="674"/>
      <c r="D249" s="675"/>
      <c r="E249" s="676"/>
      <c r="F249" s="677"/>
      <c r="G249" s="677"/>
      <c r="H249" s="677"/>
      <c r="I249" s="678"/>
    </row>
    <row r="250" spans="1:9" s="185" customFormat="1" ht="18" customHeight="1">
      <c r="A250" s="237"/>
      <c r="B250" s="245">
        <v>3326</v>
      </c>
      <c r="C250" s="246">
        <v>5021</v>
      </c>
      <c r="D250" s="247" t="s">
        <v>75</v>
      </c>
      <c r="E250" s="205">
        <v>0</v>
      </c>
      <c r="F250" s="679">
        <v>0</v>
      </c>
      <c r="G250" s="679">
        <v>0</v>
      </c>
      <c r="H250" s="679">
        <v>0</v>
      </c>
      <c r="I250" s="236"/>
    </row>
    <row r="251" spans="1:9" s="185" customFormat="1" ht="18" customHeight="1">
      <c r="A251" s="237"/>
      <c r="B251" s="186">
        <v>3326</v>
      </c>
      <c r="C251" s="187">
        <v>5171</v>
      </c>
      <c r="D251" s="188" t="s">
        <v>64</v>
      </c>
      <c r="E251" s="189">
        <v>71.66</v>
      </c>
      <c r="F251" s="189">
        <v>0</v>
      </c>
      <c r="G251" s="189">
        <v>0</v>
      </c>
      <c r="H251" s="189">
        <v>0</v>
      </c>
      <c r="I251" s="236"/>
    </row>
    <row r="252" spans="2:9" s="185" customFormat="1" ht="18" customHeight="1">
      <c r="B252" s="186">
        <v>3326</v>
      </c>
      <c r="C252" s="187">
        <v>5329</v>
      </c>
      <c r="D252" s="188" t="s">
        <v>216</v>
      </c>
      <c r="E252" s="189">
        <v>0</v>
      </c>
      <c r="F252" s="189">
        <v>0</v>
      </c>
      <c r="G252" s="189">
        <v>0</v>
      </c>
      <c r="H252" s="189">
        <v>0</v>
      </c>
      <c r="I252" s="184"/>
    </row>
    <row r="253" spans="1:9" s="185" customFormat="1" ht="18" customHeight="1">
      <c r="A253" s="197"/>
      <c r="B253" s="663">
        <v>3326</v>
      </c>
      <c r="C253" s="664" t="s">
        <v>19</v>
      </c>
      <c r="D253" s="665" t="s">
        <v>215</v>
      </c>
      <c r="E253" s="666">
        <f>SUM(E250:E252)</f>
        <v>71.66</v>
      </c>
      <c r="F253" s="666">
        <f>SUM(F250:F252)</f>
        <v>0</v>
      </c>
      <c r="G253" s="666">
        <f>SUM(G250:G252)</f>
        <v>0</v>
      </c>
      <c r="H253" s="666">
        <f>SUM(H250:H252)</f>
        <v>0</v>
      </c>
      <c r="I253" s="196"/>
    </row>
    <row r="254" spans="1:9" s="185" customFormat="1" ht="18" customHeight="1">
      <c r="A254" s="204"/>
      <c r="B254" s="623">
        <v>332</v>
      </c>
      <c r="C254" s="615" t="s">
        <v>21</v>
      </c>
      <c r="D254" s="616" t="s">
        <v>155</v>
      </c>
      <c r="E254" s="624">
        <f>E253</f>
        <v>71.66</v>
      </c>
      <c r="F254" s="624">
        <f>F253</f>
        <v>0</v>
      </c>
      <c r="G254" s="624">
        <f>G253</f>
        <v>0</v>
      </c>
      <c r="H254" s="624">
        <f>H253</f>
        <v>0</v>
      </c>
      <c r="I254" s="203"/>
    </row>
    <row r="255" spans="2:9" s="185" customFormat="1" ht="18" customHeight="1">
      <c r="B255" s="186">
        <v>3349</v>
      </c>
      <c r="C255" s="187">
        <v>5021</v>
      </c>
      <c r="D255" s="188" t="s">
        <v>75</v>
      </c>
      <c r="E255" s="189">
        <v>18.9</v>
      </c>
      <c r="F255" s="182">
        <v>0</v>
      </c>
      <c r="G255" s="182">
        <v>0</v>
      </c>
      <c r="H255" s="182">
        <v>6</v>
      </c>
      <c r="I255" s="184"/>
    </row>
    <row r="256" spans="2:9" s="185" customFormat="1" ht="18" customHeight="1">
      <c r="B256" s="186">
        <v>3349</v>
      </c>
      <c r="C256" s="187">
        <v>5136</v>
      </c>
      <c r="D256" s="188" t="s">
        <v>63</v>
      </c>
      <c r="E256" s="189">
        <v>9.99</v>
      </c>
      <c r="F256" s="189">
        <v>10</v>
      </c>
      <c r="G256" s="189">
        <v>10</v>
      </c>
      <c r="H256" s="189">
        <v>10</v>
      </c>
      <c r="I256" s="184"/>
    </row>
    <row r="257" spans="2:9" s="185" customFormat="1" ht="18" customHeight="1">
      <c r="B257" s="186">
        <v>3349</v>
      </c>
      <c r="C257" s="187">
        <v>5139</v>
      </c>
      <c r="D257" s="188" t="s">
        <v>71</v>
      </c>
      <c r="E257" s="189">
        <v>0</v>
      </c>
      <c r="F257" s="189">
        <v>0</v>
      </c>
      <c r="G257" s="189">
        <v>0</v>
      </c>
      <c r="H257" s="189">
        <v>0</v>
      </c>
      <c r="I257" s="184"/>
    </row>
    <row r="258" spans="2:9" s="185" customFormat="1" ht="18" customHeight="1">
      <c r="B258" s="186">
        <v>3349</v>
      </c>
      <c r="C258" s="187">
        <v>5161</v>
      </c>
      <c r="D258" s="188" t="s">
        <v>101</v>
      </c>
      <c r="E258" s="189">
        <v>2.86</v>
      </c>
      <c r="F258" s="189">
        <v>2.79</v>
      </c>
      <c r="G258" s="189">
        <v>1.44</v>
      </c>
      <c r="H258" s="189">
        <v>2</v>
      </c>
      <c r="I258" s="184"/>
    </row>
    <row r="259" spans="2:9" s="185" customFormat="1" ht="18" customHeight="1">
      <c r="B259" s="186">
        <v>3349</v>
      </c>
      <c r="C259" s="187">
        <v>5169</v>
      </c>
      <c r="D259" s="188" t="s">
        <v>62</v>
      </c>
      <c r="E259" s="189">
        <v>50.91</v>
      </c>
      <c r="F259" s="189">
        <v>25.53</v>
      </c>
      <c r="G259" s="189">
        <v>0</v>
      </c>
      <c r="H259" s="189">
        <v>36</v>
      </c>
      <c r="I259" s="184"/>
    </row>
    <row r="260" spans="2:9" s="185" customFormat="1" ht="18" customHeight="1">
      <c r="B260" s="186">
        <v>3349</v>
      </c>
      <c r="C260" s="187">
        <v>5171</v>
      </c>
      <c r="D260" s="188" t="s">
        <v>64</v>
      </c>
      <c r="E260" s="189">
        <v>0</v>
      </c>
      <c r="F260" s="189">
        <v>0</v>
      </c>
      <c r="G260" s="189">
        <v>0</v>
      </c>
      <c r="H260" s="189">
        <v>0</v>
      </c>
      <c r="I260" s="184"/>
    </row>
    <row r="261" spans="1:9" s="185" customFormat="1" ht="18" customHeight="1">
      <c r="A261" s="197"/>
      <c r="B261" s="663">
        <v>3349</v>
      </c>
      <c r="C261" s="664" t="s">
        <v>19</v>
      </c>
      <c r="D261" s="665" t="s">
        <v>34</v>
      </c>
      <c r="E261" s="666">
        <f>SUM(E255:E260)</f>
        <v>82.66</v>
      </c>
      <c r="F261" s="666">
        <f>SUM(F255:F260)</f>
        <v>38.32</v>
      </c>
      <c r="G261" s="666">
        <f>SUM(G255:G260)</f>
        <v>11.44</v>
      </c>
      <c r="H261" s="666">
        <f>SUM(H255:H260)</f>
        <v>54</v>
      </c>
      <c r="I261" s="196"/>
    </row>
    <row r="262" spans="1:9" s="185" customFormat="1" ht="18" customHeight="1">
      <c r="A262" s="204"/>
      <c r="B262" s="630">
        <v>334</v>
      </c>
      <c r="C262" s="631" t="s">
        <v>21</v>
      </c>
      <c r="D262" s="632" t="s">
        <v>35</v>
      </c>
      <c r="E262" s="633">
        <f>E261</f>
        <v>82.66</v>
      </c>
      <c r="F262" s="633">
        <f>F261</f>
        <v>38.32</v>
      </c>
      <c r="G262" s="633">
        <f>G261</f>
        <v>11.44</v>
      </c>
      <c r="H262" s="633">
        <f>H261</f>
        <v>54</v>
      </c>
      <c r="I262" s="203"/>
    </row>
    <row r="263" spans="2:9" s="185" customFormat="1" ht="18" customHeight="1">
      <c r="B263" s="186">
        <v>3399</v>
      </c>
      <c r="C263" s="187">
        <v>5021</v>
      </c>
      <c r="D263" s="304" t="s">
        <v>75</v>
      </c>
      <c r="E263" s="189">
        <v>41.59</v>
      </c>
      <c r="F263" s="189">
        <v>32.66</v>
      </c>
      <c r="G263" s="189">
        <v>25.22</v>
      </c>
      <c r="H263" s="189">
        <v>30</v>
      </c>
      <c r="I263" s="184"/>
    </row>
    <row r="264" spans="2:9" s="185" customFormat="1" ht="18" customHeight="1">
      <c r="B264" s="186">
        <v>3399</v>
      </c>
      <c r="C264" s="187">
        <v>5032</v>
      </c>
      <c r="D264" s="188" t="s">
        <v>77</v>
      </c>
      <c r="E264" s="189">
        <v>1.01</v>
      </c>
      <c r="F264" s="189">
        <v>1.64</v>
      </c>
      <c r="G264" s="189">
        <v>1.04</v>
      </c>
      <c r="H264" s="189">
        <v>1</v>
      </c>
      <c r="I264" s="184"/>
    </row>
    <row r="265" spans="2:9" s="185" customFormat="1" ht="18" customHeight="1">
      <c r="B265" s="186">
        <v>3399</v>
      </c>
      <c r="C265" s="187">
        <v>5136</v>
      </c>
      <c r="D265" s="188" t="s">
        <v>63</v>
      </c>
      <c r="E265" s="189">
        <v>0</v>
      </c>
      <c r="F265" s="189">
        <v>0.1</v>
      </c>
      <c r="G265" s="189">
        <v>0</v>
      </c>
      <c r="H265" s="189">
        <v>0</v>
      </c>
      <c r="I265" s="184"/>
    </row>
    <row r="266" spans="2:9" s="185" customFormat="1" ht="18" customHeight="1">
      <c r="B266" s="186">
        <v>3399</v>
      </c>
      <c r="C266" s="187">
        <v>5138</v>
      </c>
      <c r="D266" s="188" t="s">
        <v>81</v>
      </c>
      <c r="E266" s="189">
        <v>1.62</v>
      </c>
      <c r="F266" s="189">
        <v>0</v>
      </c>
      <c r="G266" s="189">
        <v>0</v>
      </c>
      <c r="H266" s="189">
        <v>0</v>
      </c>
      <c r="I266" s="184"/>
    </row>
    <row r="267" spans="2:9" s="185" customFormat="1" ht="18" customHeight="1">
      <c r="B267" s="186">
        <v>3399</v>
      </c>
      <c r="C267" s="187">
        <v>5139</v>
      </c>
      <c r="D267" s="188" t="s">
        <v>71</v>
      </c>
      <c r="E267" s="189">
        <v>40.65</v>
      </c>
      <c r="F267" s="189">
        <v>4.64</v>
      </c>
      <c r="G267" s="189">
        <v>6.85</v>
      </c>
      <c r="H267" s="189">
        <v>4</v>
      </c>
      <c r="I267" s="184"/>
    </row>
    <row r="268" spans="2:9" s="185" customFormat="1" ht="18" customHeight="1">
      <c r="B268" s="186">
        <v>3399</v>
      </c>
      <c r="C268" s="187">
        <v>5156</v>
      </c>
      <c r="D268" s="188" t="s">
        <v>82</v>
      </c>
      <c r="E268" s="189">
        <v>0</v>
      </c>
      <c r="F268" s="189">
        <v>0.95</v>
      </c>
      <c r="G268" s="189">
        <v>0</v>
      </c>
      <c r="H268" s="189">
        <v>1</v>
      </c>
      <c r="I268" s="184"/>
    </row>
    <row r="269" spans="2:9" s="185" customFormat="1" ht="18" customHeight="1">
      <c r="B269" s="186">
        <v>3399</v>
      </c>
      <c r="C269" s="187">
        <v>5161</v>
      </c>
      <c r="D269" s="188" t="s">
        <v>101</v>
      </c>
      <c r="E269" s="189">
        <v>0.12</v>
      </c>
      <c r="F269" s="189">
        <v>0</v>
      </c>
      <c r="G269" s="189">
        <v>0</v>
      </c>
      <c r="H269" s="189">
        <v>0</v>
      </c>
      <c r="I269" s="184"/>
    </row>
    <row r="270" spans="2:9" s="185" customFormat="1" ht="18" customHeight="1">
      <c r="B270" s="186">
        <v>3399</v>
      </c>
      <c r="C270" s="187">
        <v>5169</v>
      </c>
      <c r="D270" s="188" t="s">
        <v>62</v>
      </c>
      <c r="E270" s="189">
        <v>213.39</v>
      </c>
      <c r="F270" s="189">
        <v>82.62</v>
      </c>
      <c r="G270" s="189">
        <v>72</v>
      </c>
      <c r="H270" s="189">
        <v>90</v>
      </c>
      <c r="I270" s="184"/>
    </row>
    <row r="271" spans="2:9" s="185" customFormat="1" ht="18" customHeight="1">
      <c r="B271" s="186">
        <v>3399</v>
      </c>
      <c r="C271" s="187">
        <v>5171</v>
      </c>
      <c r="D271" s="188" t="s">
        <v>64</v>
      </c>
      <c r="E271" s="189">
        <v>2.15</v>
      </c>
      <c r="F271" s="189">
        <v>0</v>
      </c>
      <c r="G271" s="189">
        <v>10.91</v>
      </c>
      <c r="H271" s="189">
        <v>0</v>
      </c>
      <c r="I271" s="184"/>
    </row>
    <row r="272" spans="2:9" s="185" customFormat="1" ht="18" customHeight="1">
      <c r="B272" s="186">
        <v>3399</v>
      </c>
      <c r="C272" s="187">
        <v>5173</v>
      </c>
      <c r="D272" s="188" t="s">
        <v>83</v>
      </c>
      <c r="E272" s="189">
        <v>0</v>
      </c>
      <c r="F272" s="189">
        <v>0</v>
      </c>
      <c r="G272" s="189">
        <v>0</v>
      </c>
      <c r="H272" s="189">
        <v>0</v>
      </c>
      <c r="I272" s="184"/>
    </row>
    <row r="273" spans="2:9" s="185" customFormat="1" ht="18" customHeight="1">
      <c r="B273" s="186">
        <v>3399</v>
      </c>
      <c r="C273" s="187">
        <v>5175</v>
      </c>
      <c r="D273" s="188" t="s">
        <v>84</v>
      </c>
      <c r="E273" s="189">
        <v>40.12</v>
      </c>
      <c r="F273" s="189">
        <v>19.8</v>
      </c>
      <c r="G273" s="189">
        <v>12.31</v>
      </c>
      <c r="H273" s="189">
        <v>15</v>
      </c>
      <c r="I273" s="184"/>
    </row>
    <row r="274" spans="2:9" s="185" customFormat="1" ht="18" customHeight="1">
      <c r="B274" s="186">
        <v>3399</v>
      </c>
      <c r="C274" s="187">
        <v>5194</v>
      </c>
      <c r="D274" s="188" t="s">
        <v>80</v>
      </c>
      <c r="E274" s="189">
        <v>30.1</v>
      </c>
      <c r="F274" s="189">
        <v>15.59</v>
      </c>
      <c r="G274" s="189">
        <v>27.15</v>
      </c>
      <c r="H274" s="189">
        <v>20</v>
      </c>
      <c r="I274" s="184"/>
    </row>
    <row r="275" spans="2:9" s="185" customFormat="1" ht="18" customHeight="1">
      <c r="B275" s="186">
        <v>3399</v>
      </c>
      <c r="C275" s="187">
        <v>5222</v>
      </c>
      <c r="D275" s="188" t="s">
        <v>146</v>
      </c>
      <c r="E275" s="189">
        <v>55</v>
      </c>
      <c r="F275" s="189">
        <v>55</v>
      </c>
      <c r="G275" s="189">
        <v>60</v>
      </c>
      <c r="H275" s="189">
        <v>60</v>
      </c>
      <c r="I275" s="184"/>
    </row>
    <row r="276" spans="1:9" s="185" customFormat="1" ht="18" customHeight="1">
      <c r="A276" s="197"/>
      <c r="B276" s="663">
        <v>3399</v>
      </c>
      <c r="C276" s="664" t="s">
        <v>19</v>
      </c>
      <c r="D276" s="665" t="s">
        <v>37</v>
      </c>
      <c r="E276" s="666">
        <f>SUM(E263:E275)</f>
        <v>425.75</v>
      </c>
      <c r="F276" s="666">
        <f>SUM(F263:F275)</f>
        <v>213.00000000000003</v>
      </c>
      <c r="G276" s="666">
        <f>SUM(G263:G275)</f>
        <v>215.48</v>
      </c>
      <c r="H276" s="666">
        <f>SUM(H263:H275)</f>
        <v>221</v>
      </c>
      <c r="I276" s="196"/>
    </row>
    <row r="277" spans="1:9" s="185" customFormat="1" ht="18" customHeight="1">
      <c r="A277" s="204"/>
      <c r="B277" s="623">
        <v>339</v>
      </c>
      <c r="C277" s="615" t="s">
        <v>21</v>
      </c>
      <c r="D277" s="616" t="s">
        <v>214</v>
      </c>
      <c r="E277" s="624">
        <f>E276</f>
        <v>425.75</v>
      </c>
      <c r="F277" s="624">
        <f>F276</f>
        <v>213.00000000000003</v>
      </c>
      <c r="G277" s="624">
        <f>G276</f>
        <v>215.48</v>
      </c>
      <c r="H277" s="624">
        <f>H276</f>
        <v>221</v>
      </c>
      <c r="I277" s="203"/>
    </row>
    <row r="278" spans="1:9" s="185" customFormat="1" ht="18" customHeight="1">
      <c r="A278" s="204"/>
      <c r="B278" s="186">
        <v>3419</v>
      </c>
      <c r="C278" s="187">
        <v>5139</v>
      </c>
      <c r="D278" s="188" t="s">
        <v>71</v>
      </c>
      <c r="E278" s="189">
        <v>7.3</v>
      </c>
      <c r="F278" s="189">
        <v>0</v>
      </c>
      <c r="G278" s="189">
        <v>0</v>
      </c>
      <c r="H278" s="189">
        <v>0</v>
      </c>
      <c r="I278" s="203"/>
    </row>
    <row r="279" spans="2:9" s="185" customFormat="1" ht="18" customHeight="1">
      <c r="B279" s="186">
        <v>3419</v>
      </c>
      <c r="C279" s="187">
        <v>5171</v>
      </c>
      <c r="D279" s="188" t="s">
        <v>64</v>
      </c>
      <c r="E279" s="189">
        <v>0</v>
      </c>
      <c r="F279" s="189">
        <v>0</v>
      </c>
      <c r="G279" s="189">
        <v>0</v>
      </c>
      <c r="H279" s="189">
        <v>0</v>
      </c>
      <c r="I279" s="184"/>
    </row>
    <row r="280" spans="2:9" s="185" customFormat="1" ht="18" customHeight="1">
      <c r="B280" s="186">
        <v>3419</v>
      </c>
      <c r="C280" s="187">
        <v>5175</v>
      </c>
      <c r="D280" s="188" t="s">
        <v>84</v>
      </c>
      <c r="E280" s="189">
        <v>0.16</v>
      </c>
      <c r="F280" s="189">
        <v>0</v>
      </c>
      <c r="G280" s="189">
        <v>0</v>
      </c>
      <c r="H280" s="189">
        <v>0</v>
      </c>
      <c r="I280" s="184"/>
    </row>
    <row r="281" spans="2:9" s="185" customFormat="1" ht="18" customHeight="1">
      <c r="B281" s="186">
        <v>3419</v>
      </c>
      <c r="C281" s="187">
        <v>5194</v>
      </c>
      <c r="D281" s="188" t="s">
        <v>80</v>
      </c>
      <c r="E281" s="189">
        <v>1.22</v>
      </c>
      <c r="F281" s="189">
        <v>0</v>
      </c>
      <c r="G281" s="189">
        <v>0.81</v>
      </c>
      <c r="H281" s="189">
        <v>0</v>
      </c>
      <c r="I281" s="184"/>
    </row>
    <row r="282" spans="2:9" s="185" customFormat="1" ht="18" customHeight="1">
      <c r="B282" s="186">
        <v>3419</v>
      </c>
      <c r="C282" s="187">
        <v>5222</v>
      </c>
      <c r="D282" s="188" t="s">
        <v>146</v>
      </c>
      <c r="E282" s="189">
        <v>0</v>
      </c>
      <c r="F282" s="189">
        <v>0</v>
      </c>
      <c r="G282" s="189">
        <v>20</v>
      </c>
      <c r="H282" s="189">
        <v>20</v>
      </c>
      <c r="I282" s="184"/>
    </row>
    <row r="283" spans="1:9" s="185" customFormat="1" ht="18" customHeight="1">
      <c r="A283" s="197"/>
      <c r="B283" s="663">
        <v>3419</v>
      </c>
      <c r="C283" s="664" t="s">
        <v>19</v>
      </c>
      <c r="D283" s="665" t="s">
        <v>85</v>
      </c>
      <c r="E283" s="666">
        <f>SUM(E278:E282)</f>
        <v>8.68</v>
      </c>
      <c r="F283" s="666">
        <f>SUM(F278:F282)</f>
        <v>0</v>
      </c>
      <c r="G283" s="666">
        <f>SUM(G278:G282)</f>
        <v>20.81</v>
      </c>
      <c r="H283" s="666">
        <f>SUM(H278:H282)</f>
        <v>20</v>
      </c>
      <c r="I283" s="196"/>
    </row>
    <row r="284" spans="1:9" s="185" customFormat="1" ht="18" customHeight="1">
      <c r="A284" s="204"/>
      <c r="B284" s="623">
        <v>341</v>
      </c>
      <c r="C284" s="615" t="s">
        <v>21</v>
      </c>
      <c r="D284" s="616" t="s">
        <v>86</v>
      </c>
      <c r="E284" s="624">
        <f>E283</f>
        <v>8.68</v>
      </c>
      <c r="F284" s="624">
        <f>F283</f>
        <v>0</v>
      </c>
      <c r="G284" s="624">
        <f>G283</f>
        <v>20.81</v>
      </c>
      <c r="H284" s="624">
        <f>H283</f>
        <v>20</v>
      </c>
      <c r="I284" s="203"/>
    </row>
    <row r="285" spans="1:9" s="185" customFormat="1" ht="18" customHeight="1">
      <c r="A285" s="204"/>
      <c r="B285" s="231">
        <v>3429</v>
      </c>
      <c r="C285" s="232">
        <v>5133</v>
      </c>
      <c r="D285" s="188" t="s">
        <v>253</v>
      </c>
      <c r="E285" s="234">
        <v>0</v>
      </c>
      <c r="F285" s="234">
        <v>0</v>
      </c>
      <c r="G285" s="234">
        <v>0.19</v>
      </c>
      <c r="H285" s="234">
        <v>0</v>
      </c>
      <c r="I285" s="203"/>
    </row>
    <row r="286" spans="1:9" s="185" customFormat="1" ht="18" customHeight="1">
      <c r="A286" s="204"/>
      <c r="B286" s="231">
        <v>3429</v>
      </c>
      <c r="C286" s="232">
        <v>5161</v>
      </c>
      <c r="D286" s="188" t="s">
        <v>101</v>
      </c>
      <c r="E286" s="234">
        <v>0.02</v>
      </c>
      <c r="F286" s="234">
        <v>0</v>
      </c>
      <c r="G286" s="234">
        <v>0</v>
      </c>
      <c r="H286" s="234">
        <v>0</v>
      </c>
      <c r="I286" s="203"/>
    </row>
    <row r="287" spans="1:9" s="185" customFormat="1" ht="18" customHeight="1">
      <c r="A287" s="237"/>
      <c r="B287" s="231">
        <v>3429</v>
      </c>
      <c r="C287" s="232">
        <v>5169</v>
      </c>
      <c r="D287" s="233" t="s">
        <v>62</v>
      </c>
      <c r="E287" s="234">
        <v>17.48</v>
      </c>
      <c r="F287" s="234">
        <v>10.18</v>
      </c>
      <c r="G287" s="234">
        <v>11.66</v>
      </c>
      <c r="H287" s="234">
        <v>12</v>
      </c>
      <c r="I287" s="236"/>
    </row>
    <row r="288" spans="1:9" s="185" customFormat="1" ht="18" customHeight="1">
      <c r="A288" s="237"/>
      <c r="B288" s="231">
        <v>3429</v>
      </c>
      <c r="C288" s="232">
        <v>5175</v>
      </c>
      <c r="D288" s="233" t="s">
        <v>84</v>
      </c>
      <c r="E288" s="234">
        <v>0</v>
      </c>
      <c r="F288" s="234">
        <v>0</v>
      </c>
      <c r="G288" s="234">
        <v>0.97</v>
      </c>
      <c r="H288" s="234">
        <v>0</v>
      </c>
      <c r="I288" s="236"/>
    </row>
    <row r="289" spans="1:9" s="185" customFormat="1" ht="18" customHeight="1">
      <c r="A289" s="239"/>
      <c r="B289" s="663">
        <v>3429</v>
      </c>
      <c r="C289" s="664" t="s">
        <v>19</v>
      </c>
      <c r="D289" s="665" t="s">
        <v>219</v>
      </c>
      <c r="E289" s="666">
        <f>SUM(E285:E288)</f>
        <v>17.5</v>
      </c>
      <c r="F289" s="666">
        <f>SUM(F285:F288)</f>
        <v>10.18</v>
      </c>
      <c r="G289" s="666">
        <f>SUM(G285:G288)</f>
        <v>12.82</v>
      </c>
      <c r="H289" s="666">
        <f>SUM(H285:H288)</f>
        <v>12</v>
      </c>
      <c r="I289" s="238"/>
    </row>
    <row r="290" spans="1:9" s="185" customFormat="1" ht="18" customHeight="1">
      <c r="A290" s="204"/>
      <c r="B290" s="623">
        <v>342</v>
      </c>
      <c r="C290" s="615" t="s">
        <v>21</v>
      </c>
      <c r="D290" s="616" t="s">
        <v>201</v>
      </c>
      <c r="E290" s="624">
        <f>E289</f>
        <v>17.5</v>
      </c>
      <c r="F290" s="624">
        <f>F289</f>
        <v>10.18</v>
      </c>
      <c r="G290" s="624">
        <f>G289</f>
        <v>12.82</v>
      </c>
      <c r="H290" s="624">
        <f>H289</f>
        <v>12</v>
      </c>
      <c r="I290" s="203"/>
    </row>
    <row r="291" spans="2:9" s="185" customFormat="1" ht="18" customHeight="1">
      <c r="B291" s="186">
        <v>3612</v>
      </c>
      <c r="C291" s="187">
        <v>5139</v>
      </c>
      <c r="D291" s="188" t="s">
        <v>71</v>
      </c>
      <c r="E291" s="189">
        <v>1.68</v>
      </c>
      <c r="F291" s="189">
        <v>2.03</v>
      </c>
      <c r="G291" s="189">
        <v>4.86</v>
      </c>
      <c r="H291" s="189">
        <v>5</v>
      </c>
      <c r="I291" s="184"/>
    </row>
    <row r="292" spans="2:9" s="185" customFormat="1" ht="18" customHeight="1">
      <c r="B292" s="186">
        <v>3612</v>
      </c>
      <c r="C292" s="187">
        <v>5154</v>
      </c>
      <c r="D292" s="188" t="s">
        <v>68</v>
      </c>
      <c r="E292" s="189">
        <v>12.95</v>
      </c>
      <c r="F292" s="189">
        <v>5.26</v>
      </c>
      <c r="G292" s="189">
        <v>7.77</v>
      </c>
      <c r="H292" s="189">
        <v>9</v>
      </c>
      <c r="I292" s="184"/>
    </row>
    <row r="293" spans="2:9" s="185" customFormat="1" ht="18" customHeight="1">
      <c r="B293" s="186">
        <v>3612</v>
      </c>
      <c r="C293" s="187">
        <v>5166</v>
      </c>
      <c r="D293" s="188" t="s">
        <v>87</v>
      </c>
      <c r="E293" s="189">
        <v>0</v>
      </c>
      <c r="F293" s="189">
        <v>5</v>
      </c>
      <c r="G293" s="189">
        <v>5</v>
      </c>
      <c r="H293" s="189">
        <v>5</v>
      </c>
      <c r="I293" s="184"/>
    </row>
    <row r="294" spans="2:9" s="185" customFormat="1" ht="18" customHeight="1">
      <c r="B294" s="186">
        <v>3612</v>
      </c>
      <c r="C294" s="187">
        <v>5169</v>
      </c>
      <c r="D294" s="188" t="s">
        <v>62</v>
      </c>
      <c r="E294" s="189">
        <v>2.02</v>
      </c>
      <c r="F294" s="189">
        <v>36.74</v>
      </c>
      <c r="G294" s="189">
        <v>24.65</v>
      </c>
      <c r="H294" s="189">
        <v>30</v>
      </c>
      <c r="I294" s="184"/>
    </row>
    <row r="295" spans="2:9" s="185" customFormat="1" ht="18" customHeight="1">
      <c r="B295" s="186">
        <v>3612</v>
      </c>
      <c r="C295" s="187">
        <v>5171</v>
      </c>
      <c r="D295" s="188" t="s">
        <v>64</v>
      </c>
      <c r="E295" s="189">
        <v>15.64</v>
      </c>
      <c r="F295" s="189">
        <v>36.76</v>
      </c>
      <c r="G295" s="189">
        <v>14.97</v>
      </c>
      <c r="H295" s="189">
        <v>20</v>
      </c>
      <c r="I295" s="184"/>
    </row>
    <row r="296" spans="2:9" s="185" customFormat="1" ht="18" customHeight="1">
      <c r="B296" s="186">
        <v>3612</v>
      </c>
      <c r="C296" s="187">
        <v>6121</v>
      </c>
      <c r="D296" s="188" t="s">
        <v>65</v>
      </c>
      <c r="E296" s="189">
        <v>0</v>
      </c>
      <c r="F296" s="189">
        <v>0</v>
      </c>
      <c r="G296" s="189">
        <v>0</v>
      </c>
      <c r="H296" s="189">
        <v>20</v>
      </c>
      <c r="I296" s="184" t="s">
        <v>185</v>
      </c>
    </row>
    <row r="297" spans="1:9" s="185" customFormat="1" ht="18" customHeight="1">
      <c r="A297" s="197"/>
      <c r="B297" s="663">
        <v>3612</v>
      </c>
      <c r="C297" s="664" t="s">
        <v>19</v>
      </c>
      <c r="D297" s="665" t="s">
        <v>38</v>
      </c>
      <c r="E297" s="666">
        <f>SUM(E291:E296)</f>
        <v>32.29</v>
      </c>
      <c r="F297" s="666">
        <f>SUM(F291:F296)</f>
        <v>85.78999999999999</v>
      </c>
      <c r="G297" s="666">
        <f>SUM(G291:G296)</f>
        <v>57.25</v>
      </c>
      <c r="H297" s="666">
        <f>SUM(H291:H296)</f>
        <v>89</v>
      </c>
      <c r="I297" s="196"/>
    </row>
    <row r="298" spans="2:9" s="185" customFormat="1" ht="18" customHeight="1">
      <c r="B298" s="186">
        <v>3613</v>
      </c>
      <c r="C298" s="187">
        <v>5139</v>
      </c>
      <c r="D298" s="188" t="s">
        <v>71</v>
      </c>
      <c r="E298" s="189">
        <v>0</v>
      </c>
      <c r="F298" s="189">
        <v>1.89</v>
      </c>
      <c r="G298" s="189">
        <v>0</v>
      </c>
      <c r="H298" s="189">
        <v>0</v>
      </c>
      <c r="I298" s="184"/>
    </row>
    <row r="299" spans="2:9" s="185" customFormat="1" ht="18" customHeight="1">
      <c r="B299" s="186">
        <v>3613</v>
      </c>
      <c r="C299" s="187">
        <v>5154</v>
      </c>
      <c r="D299" s="188" t="s">
        <v>68</v>
      </c>
      <c r="E299" s="189">
        <v>0</v>
      </c>
      <c r="F299" s="189">
        <v>5.13</v>
      </c>
      <c r="G299" s="189">
        <v>5.22</v>
      </c>
      <c r="H299" s="189">
        <v>5</v>
      </c>
      <c r="I299" s="184"/>
    </row>
    <row r="300" spans="2:9" s="185" customFormat="1" ht="18" customHeight="1">
      <c r="B300" s="186">
        <v>3613</v>
      </c>
      <c r="C300" s="187">
        <v>5169</v>
      </c>
      <c r="D300" s="188" t="s">
        <v>62</v>
      </c>
      <c r="E300" s="189">
        <v>0.18</v>
      </c>
      <c r="F300" s="189">
        <v>20.77</v>
      </c>
      <c r="G300" s="189">
        <v>8</v>
      </c>
      <c r="H300" s="189">
        <v>12</v>
      </c>
      <c r="I300" s="184"/>
    </row>
    <row r="301" spans="2:9" s="185" customFormat="1" ht="18" customHeight="1">
      <c r="B301" s="186">
        <v>3613</v>
      </c>
      <c r="C301" s="187">
        <v>5171</v>
      </c>
      <c r="D301" s="188" t="s">
        <v>64</v>
      </c>
      <c r="E301" s="189">
        <v>8.31</v>
      </c>
      <c r="F301" s="189">
        <v>8.1</v>
      </c>
      <c r="G301" s="189">
        <v>47.32</v>
      </c>
      <c r="H301" s="189">
        <v>20</v>
      </c>
      <c r="I301" s="184"/>
    </row>
    <row r="302" spans="2:9" s="185" customFormat="1" ht="18" customHeight="1">
      <c r="B302" s="186">
        <v>3613</v>
      </c>
      <c r="C302" s="187">
        <v>6121</v>
      </c>
      <c r="D302" s="188" t="s">
        <v>65</v>
      </c>
      <c r="E302" s="189">
        <v>149.36</v>
      </c>
      <c r="F302" s="189">
        <v>76.38</v>
      </c>
      <c r="G302" s="189">
        <v>0</v>
      </c>
      <c r="H302" s="189">
        <v>0</v>
      </c>
      <c r="I302" s="184"/>
    </row>
    <row r="303" spans="1:9" s="185" customFormat="1" ht="18" customHeight="1">
      <c r="A303" s="197"/>
      <c r="B303" s="663">
        <v>3613</v>
      </c>
      <c r="C303" s="664" t="s">
        <v>19</v>
      </c>
      <c r="D303" s="665" t="s">
        <v>39</v>
      </c>
      <c r="E303" s="666">
        <f>SUM(E298:E302)</f>
        <v>157.85000000000002</v>
      </c>
      <c r="F303" s="666">
        <f>SUM(F298:F302)</f>
        <v>112.27</v>
      </c>
      <c r="G303" s="666">
        <f>SUM(G298:G302)</f>
        <v>60.54</v>
      </c>
      <c r="H303" s="666">
        <f>SUM(H298:H302)</f>
        <v>37</v>
      </c>
      <c r="I303" s="196"/>
    </row>
    <row r="304" spans="2:9" s="185" customFormat="1" ht="18" customHeight="1">
      <c r="B304" s="186">
        <v>3619</v>
      </c>
      <c r="C304" s="187">
        <v>5660</v>
      </c>
      <c r="D304" s="188" t="s">
        <v>156</v>
      </c>
      <c r="E304" s="189">
        <v>0</v>
      </c>
      <c r="F304" s="189">
        <v>0</v>
      </c>
      <c r="G304" s="189">
        <v>0</v>
      </c>
      <c r="H304" s="189">
        <v>0</v>
      </c>
      <c r="I304" s="184"/>
    </row>
    <row r="305" spans="2:9" s="185" customFormat="1" ht="18" customHeight="1">
      <c r="B305" s="186">
        <v>3619</v>
      </c>
      <c r="C305" s="187">
        <v>6460</v>
      </c>
      <c r="D305" s="188" t="s">
        <v>251</v>
      </c>
      <c r="E305" s="189">
        <v>0</v>
      </c>
      <c r="F305" s="189">
        <v>0</v>
      </c>
      <c r="G305" s="189">
        <v>0</v>
      </c>
      <c r="H305" s="189">
        <v>0</v>
      </c>
      <c r="I305" s="184"/>
    </row>
    <row r="306" spans="1:9" s="185" customFormat="1" ht="18" customHeight="1">
      <c r="A306" s="197"/>
      <c r="B306" s="663">
        <v>3619</v>
      </c>
      <c r="C306" s="664" t="s">
        <v>19</v>
      </c>
      <c r="D306" s="665" t="s">
        <v>157</v>
      </c>
      <c r="E306" s="666">
        <f>SUM(E304:E305)</f>
        <v>0</v>
      </c>
      <c r="F306" s="666">
        <f>SUM(F304:F305)</f>
        <v>0</v>
      </c>
      <c r="G306" s="666">
        <f>SUM(G304:G305)</f>
        <v>0</v>
      </c>
      <c r="H306" s="666">
        <f>SUM(H304:H305)</f>
        <v>0</v>
      </c>
      <c r="I306" s="196"/>
    </row>
    <row r="307" spans="1:9" s="185" customFormat="1" ht="18" customHeight="1">
      <c r="A307" s="204"/>
      <c r="B307" s="623">
        <v>361</v>
      </c>
      <c r="C307" s="615" t="s">
        <v>21</v>
      </c>
      <c r="D307" s="616" t="s">
        <v>40</v>
      </c>
      <c r="E307" s="624">
        <f>E306+E303+E297</f>
        <v>190.14000000000001</v>
      </c>
      <c r="F307" s="624">
        <f>F306+F303+F297</f>
        <v>198.06</v>
      </c>
      <c r="G307" s="624">
        <f>G306+G303+G297</f>
        <v>117.78999999999999</v>
      </c>
      <c r="H307" s="624">
        <f>H306+H303+H297</f>
        <v>126</v>
      </c>
      <c r="I307" s="203"/>
    </row>
    <row r="308" spans="1:9" s="185" customFormat="1" ht="18" customHeight="1">
      <c r="A308" s="204"/>
      <c r="B308" s="186">
        <v>3613</v>
      </c>
      <c r="C308" s="187">
        <v>5139</v>
      </c>
      <c r="D308" s="188" t="s">
        <v>71</v>
      </c>
      <c r="E308" s="189">
        <v>0</v>
      </c>
      <c r="F308" s="189">
        <v>0.27</v>
      </c>
      <c r="G308" s="189">
        <v>0</v>
      </c>
      <c r="H308" s="189">
        <v>0</v>
      </c>
      <c r="I308" s="203"/>
    </row>
    <row r="309" spans="2:9" s="185" customFormat="1" ht="18" customHeight="1">
      <c r="B309" s="186">
        <v>3631</v>
      </c>
      <c r="C309" s="187">
        <v>5154</v>
      </c>
      <c r="D309" s="188" t="s">
        <v>68</v>
      </c>
      <c r="E309" s="189">
        <v>365.58</v>
      </c>
      <c r="F309" s="189">
        <v>161.73</v>
      </c>
      <c r="G309" s="189">
        <v>159.79</v>
      </c>
      <c r="H309" s="189">
        <v>180</v>
      </c>
      <c r="I309" s="184"/>
    </row>
    <row r="310" spans="2:9" s="185" customFormat="1" ht="18" customHeight="1">
      <c r="B310" s="186">
        <v>3631</v>
      </c>
      <c r="C310" s="187">
        <v>5171</v>
      </c>
      <c r="D310" s="188" t="s">
        <v>64</v>
      </c>
      <c r="E310" s="189">
        <v>54.9</v>
      </c>
      <c r="F310" s="189">
        <v>30.61</v>
      </c>
      <c r="G310" s="189">
        <v>103.95</v>
      </c>
      <c r="H310" s="189">
        <v>60</v>
      </c>
      <c r="I310" s="184"/>
    </row>
    <row r="311" spans="2:9" s="185" customFormat="1" ht="18" customHeight="1">
      <c r="B311" s="186">
        <v>3631</v>
      </c>
      <c r="C311" s="187">
        <v>6121</v>
      </c>
      <c r="D311" s="188" t="s">
        <v>65</v>
      </c>
      <c r="E311" s="189">
        <v>0</v>
      </c>
      <c r="F311" s="189">
        <v>0</v>
      </c>
      <c r="G311" s="189">
        <v>0</v>
      </c>
      <c r="H311" s="189">
        <v>0</v>
      </c>
      <c r="I311" s="184"/>
    </row>
    <row r="312" spans="1:9" s="185" customFormat="1" ht="18" customHeight="1">
      <c r="A312" s="197"/>
      <c r="B312" s="663">
        <v>3631</v>
      </c>
      <c r="C312" s="664" t="s">
        <v>19</v>
      </c>
      <c r="D312" s="665" t="s">
        <v>41</v>
      </c>
      <c r="E312" s="666">
        <f>SUM(E308:E311)</f>
        <v>420.47999999999996</v>
      </c>
      <c r="F312" s="666">
        <f>SUM(F308:F311)</f>
        <v>192.61</v>
      </c>
      <c r="G312" s="666">
        <f>SUM(G308:G311)</f>
        <v>263.74</v>
      </c>
      <c r="H312" s="666">
        <f>SUM(H308:H311)</f>
        <v>240</v>
      </c>
      <c r="I312" s="196"/>
    </row>
    <row r="313" spans="2:9" s="185" customFormat="1" ht="18" customHeight="1">
      <c r="B313" s="186">
        <v>3632</v>
      </c>
      <c r="C313" s="187">
        <v>5021</v>
      </c>
      <c r="D313" s="188" t="s">
        <v>75</v>
      </c>
      <c r="E313" s="189">
        <v>24</v>
      </c>
      <c r="F313" s="189">
        <v>24</v>
      </c>
      <c r="G313" s="189">
        <v>24</v>
      </c>
      <c r="H313" s="189">
        <v>24</v>
      </c>
      <c r="I313" s="184"/>
    </row>
    <row r="314" spans="2:9" s="185" customFormat="1" ht="18" customHeight="1">
      <c r="B314" s="186">
        <v>3632</v>
      </c>
      <c r="C314" s="187">
        <v>5139</v>
      </c>
      <c r="D314" s="188" t="s">
        <v>71</v>
      </c>
      <c r="E314" s="189">
        <v>0</v>
      </c>
      <c r="F314" s="189">
        <v>0</v>
      </c>
      <c r="G314" s="189">
        <v>0</v>
      </c>
      <c r="H314" s="189">
        <v>0</v>
      </c>
      <c r="I314" s="184"/>
    </row>
    <row r="315" spans="2:9" s="185" customFormat="1" ht="18" customHeight="1">
      <c r="B315" s="186">
        <v>3632</v>
      </c>
      <c r="C315" s="187">
        <v>5151</v>
      </c>
      <c r="D315" s="188" t="s">
        <v>88</v>
      </c>
      <c r="E315" s="189">
        <v>1.64</v>
      </c>
      <c r="F315" s="189">
        <v>1.6</v>
      </c>
      <c r="G315" s="189">
        <v>1.69</v>
      </c>
      <c r="H315" s="189">
        <v>2</v>
      </c>
      <c r="I315" s="184"/>
    </row>
    <row r="316" spans="2:9" s="185" customFormat="1" ht="18" customHeight="1">
      <c r="B316" s="186">
        <v>3632</v>
      </c>
      <c r="C316" s="187">
        <v>5169</v>
      </c>
      <c r="D316" s="188" t="s">
        <v>62</v>
      </c>
      <c r="E316" s="189">
        <v>0</v>
      </c>
      <c r="F316" s="189">
        <v>0</v>
      </c>
      <c r="G316" s="189">
        <v>0</v>
      </c>
      <c r="H316" s="189">
        <v>0</v>
      </c>
      <c r="I316" s="184"/>
    </row>
    <row r="317" spans="2:9" s="185" customFormat="1" ht="18" customHeight="1">
      <c r="B317" s="186">
        <v>3632</v>
      </c>
      <c r="C317" s="187">
        <v>5171</v>
      </c>
      <c r="D317" s="188" t="s">
        <v>64</v>
      </c>
      <c r="E317" s="189">
        <v>0</v>
      </c>
      <c r="F317" s="189">
        <v>0</v>
      </c>
      <c r="G317" s="189">
        <v>0</v>
      </c>
      <c r="H317" s="189">
        <v>0</v>
      </c>
      <c r="I317" s="184"/>
    </row>
    <row r="318" spans="1:9" s="185" customFormat="1" ht="18" customHeight="1">
      <c r="A318" s="197"/>
      <c r="B318" s="663">
        <v>3632</v>
      </c>
      <c r="C318" s="664" t="s">
        <v>19</v>
      </c>
      <c r="D318" s="665" t="s">
        <v>42</v>
      </c>
      <c r="E318" s="666">
        <f>SUM(E313:E317)</f>
        <v>25.64</v>
      </c>
      <c r="F318" s="666">
        <f>SUM(F313:F317)</f>
        <v>25.6</v>
      </c>
      <c r="G318" s="666">
        <f>SUM(G313:G317)</f>
        <v>25.69</v>
      </c>
      <c r="H318" s="666">
        <f>SUM(H313:H317)</f>
        <v>26</v>
      </c>
      <c r="I318" s="196"/>
    </row>
    <row r="319" spans="2:9" s="185" customFormat="1" ht="18" customHeight="1">
      <c r="B319" s="186">
        <v>3633</v>
      </c>
      <c r="C319" s="187">
        <v>5169</v>
      </c>
      <c r="D319" s="188" t="s">
        <v>62</v>
      </c>
      <c r="E319" s="189">
        <v>0.2</v>
      </c>
      <c r="F319" s="189">
        <v>0.2</v>
      </c>
      <c r="G319" s="189">
        <v>0.2</v>
      </c>
      <c r="H319" s="189">
        <v>0</v>
      </c>
      <c r="I319" s="184"/>
    </row>
    <row r="320" spans="2:9" s="185" customFormat="1" ht="18" customHeight="1">
      <c r="B320" s="186">
        <v>3633</v>
      </c>
      <c r="C320" s="187">
        <v>5329</v>
      </c>
      <c r="D320" s="188" t="s">
        <v>150</v>
      </c>
      <c r="E320" s="189">
        <v>70.08</v>
      </c>
      <c r="F320" s="189">
        <v>110.37</v>
      </c>
      <c r="G320" s="189">
        <v>0</v>
      </c>
      <c r="H320" s="189">
        <v>0</v>
      </c>
      <c r="I320" s="184"/>
    </row>
    <row r="321" spans="2:9" s="185" customFormat="1" ht="18" customHeight="1">
      <c r="B321" s="186">
        <v>3633</v>
      </c>
      <c r="C321" s="187">
        <v>6121</v>
      </c>
      <c r="D321" s="188" t="s">
        <v>65</v>
      </c>
      <c r="E321" s="189">
        <v>0</v>
      </c>
      <c r="F321" s="189">
        <v>0</v>
      </c>
      <c r="G321" s="189">
        <v>84.37</v>
      </c>
      <c r="H321" s="189">
        <v>0</v>
      </c>
      <c r="I321" s="184" t="s">
        <v>240</v>
      </c>
    </row>
    <row r="322" spans="2:9" s="185" customFormat="1" ht="18" customHeight="1">
      <c r="B322" s="186">
        <v>3633</v>
      </c>
      <c r="C322" s="187">
        <v>6313</v>
      </c>
      <c r="D322" s="188" t="s">
        <v>147</v>
      </c>
      <c r="E322" s="189">
        <v>67.88</v>
      </c>
      <c r="F322" s="189">
        <v>0</v>
      </c>
      <c r="G322" s="189">
        <v>0</v>
      </c>
      <c r="H322" s="189">
        <v>0</v>
      </c>
      <c r="I322" s="184"/>
    </row>
    <row r="323" spans="2:9" s="185" customFormat="1" ht="18" customHeight="1">
      <c r="B323" s="186">
        <v>3633</v>
      </c>
      <c r="C323" s="187">
        <v>6349</v>
      </c>
      <c r="D323" s="188" t="s">
        <v>151</v>
      </c>
      <c r="E323" s="189">
        <v>0</v>
      </c>
      <c r="F323" s="189">
        <v>0</v>
      </c>
      <c r="G323" s="189">
        <v>0</v>
      </c>
      <c r="H323" s="189">
        <v>0</v>
      </c>
      <c r="I323" s="184"/>
    </row>
    <row r="324" spans="2:9" s="185" customFormat="1" ht="18" customHeight="1">
      <c r="B324" s="186">
        <v>3633</v>
      </c>
      <c r="C324" s="187">
        <v>6909</v>
      </c>
      <c r="D324" s="188" t="s">
        <v>159</v>
      </c>
      <c r="E324" s="189">
        <v>156.94</v>
      </c>
      <c r="F324" s="189">
        <v>0</v>
      </c>
      <c r="G324" s="189">
        <v>0</v>
      </c>
      <c r="H324" s="189">
        <v>0</v>
      </c>
      <c r="I324" s="184"/>
    </row>
    <row r="325" spans="1:9" s="185" customFormat="1" ht="18" customHeight="1">
      <c r="A325" s="197"/>
      <c r="B325" s="663">
        <v>3633</v>
      </c>
      <c r="C325" s="664" t="s">
        <v>19</v>
      </c>
      <c r="D325" s="665" t="s">
        <v>43</v>
      </c>
      <c r="E325" s="666">
        <f>SUM(E319:E324)</f>
        <v>295.1</v>
      </c>
      <c r="F325" s="666">
        <f>SUM(F319:F324)</f>
        <v>110.57000000000001</v>
      </c>
      <c r="G325" s="666">
        <f>SUM(G319:G324)</f>
        <v>84.57000000000001</v>
      </c>
      <c r="H325" s="666">
        <f>SUM(H319:H324)</f>
        <v>0</v>
      </c>
      <c r="I325" s="196"/>
    </row>
    <row r="326" spans="2:9" s="185" customFormat="1" ht="18" customHeight="1">
      <c r="B326" s="186">
        <v>3634</v>
      </c>
      <c r="C326" s="187">
        <v>5153</v>
      </c>
      <c r="D326" s="188" t="s">
        <v>73</v>
      </c>
      <c r="E326" s="189">
        <v>0</v>
      </c>
      <c r="F326" s="189">
        <v>0</v>
      </c>
      <c r="G326" s="189">
        <v>0</v>
      </c>
      <c r="H326" s="189">
        <v>0</v>
      </c>
      <c r="I326" s="184"/>
    </row>
    <row r="327" spans="2:9" s="185" customFormat="1" ht="18" customHeight="1">
      <c r="B327" s="186">
        <v>3634</v>
      </c>
      <c r="C327" s="187">
        <v>5169</v>
      </c>
      <c r="D327" s="188" t="s">
        <v>62</v>
      </c>
      <c r="E327" s="189">
        <v>492.82</v>
      </c>
      <c r="F327" s="189">
        <v>456.43</v>
      </c>
      <c r="G327" s="189">
        <v>350</v>
      </c>
      <c r="H327" s="189">
        <v>420</v>
      </c>
      <c r="I327" s="184"/>
    </row>
    <row r="328" spans="2:9" s="185" customFormat="1" ht="18" customHeight="1">
      <c r="B328" s="186">
        <v>3634</v>
      </c>
      <c r="C328" s="187">
        <v>5171</v>
      </c>
      <c r="D328" s="188" t="s">
        <v>64</v>
      </c>
      <c r="E328" s="189">
        <v>0</v>
      </c>
      <c r="F328" s="189">
        <v>0</v>
      </c>
      <c r="G328" s="189">
        <v>0</v>
      </c>
      <c r="H328" s="189">
        <v>0</v>
      </c>
      <c r="I328" s="184"/>
    </row>
    <row r="329" spans="1:9" s="185" customFormat="1" ht="18" customHeight="1">
      <c r="A329" s="197"/>
      <c r="B329" s="663">
        <v>3634</v>
      </c>
      <c r="C329" s="664" t="s">
        <v>19</v>
      </c>
      <c r="D329" s="665" t="s">
        <v>44</v>
      </c>
      <c r="E329" s="666">
        <f>SUM(E326:E328)</f>
        <v>492.82</v>
      </c>
      <c r="F329" s="666">
        <f>SUM(F326:F328)</f>
        <v>456.43</v>
      </c>
      <c r="G329" s="666">
        <f>SUM(G326:G328)</f>
        <v>350</v>
      </c>
      <c r="H329" s="666">
        <f>SUM(H326:H328)</f>
        <v>420</v>
      </c>
      <c r="I329" s="196"/>
    </row>
    <row r="330" spans="2:9" s="185" customFormat="1" ht="18" customHeight="1">
      <c r="B330" s="186">
        <v>3635</v>
      </c>
      <c r="C330" s="187">
        <v>6119</v>
      </c>
      <c r="D330" s="188" t="s">
        <v>183</v>
      </c>
      <c r="E330" s="189">
        <v>0</v>
      </c>
      <c r="F330" s="189">
        <v>0</v>
      </c>
      <c r="G330" s="189">
        <v>0</v>
      </c>
      <c r="H330" s="189">
        <v>40</v>
      </c>
      <c r="I330" s="184" t="s">
        <v>243</v>
      </c>
    </row>
    <row r="331" spans="2:9" s="185" customFormat="1" ht="18" customHeight="1">
      <c r="B331" s="186">
        <v>3635</v>
      </c>
      <c r="C331" s="187">
        <v>6199</v>
      </c>
      <c r="D331" s="188" t="s">
        <v>89</v>
      </c>
      <c r="E331" s="189">
        <v>0</v>
      </c>
      <c r="F331" s="189">
        <v>0</v>
      </c>
      <c r="G331" s="189">
        <v>0</v>
      </c>
      <c r="H331" s="189">
        <v>0</v>
      </c>
      <c r="I331" s="184"/>
    </row>
    <row r="332" spans="1:9" s="185" customFormat="1" ht="18" customHeight="1" thickBot="1">
      <c r="A332" s="239"/>
      <c r="B332" s="680">
        <v>3635</v>
      </c>
      <c r="C332" s="681" t="s">
        <v>19</v>
      </c>
      <c r="D332" s="682" t="s">
        <v>90</v>
      </c>
      <c r="E332" s="683">
        <f>SUM(E330:E331)</f>
        <v>0</v>
      </c>
      <c r="F332" s="684">
        <f>SUM(F330:F331)</f>
        <v>0</v>
      </c>
      <c r="G332" s="684">
        <f>SUM(G330:G331)</f>
        <v>0</v>
      </c>
      <c r="H332" s="684">
        <f>SUM(H330:H331)</f>
        <v>40</v>
      </c>
      <c r="I332" s="196"/>
    </row>
    <row r="333" spans="1:9" s="185" customFormat="1" ht="18" customHeight="1">
      <c r="A333" s="239"/>
      <c r="B333" s="685"/>
      <c r="C333" s="685"/>
      <c r="D333" s="685"/>
      <c r="E333" s="686"/>
      <c r="F333" s="687"/>
      <c r="G333" s="687"/>
      <c r="H333" s="687"/>
      <c r="I333" s="238"/>
    </row>
    <row r="334" spans="1:9" s="185" customFormat="1" ht="18" customHeight="1" thickBot="1">
      <c r="A334" s="239"/>
      <c r="B334" s="688"/>
      <c r="C334" s="688"/>
      <c r="D334" s="688"/>
      <c r="E334" s="689"/>
      <c r="F334" s="687"/>
      <c r="G334" s="687"/>
      <c r="H334" s="687"/>
      <c r="I334" s="238"/>
    </row>
    <row r="335" spans="1:9" s="168" customFormat="1" ht="18" customHeight="1">
      <c r="A335" s="325"/>
      <c r="B335" s="915" t="s">
        <v>15</v>
      </c>
      <c r="C335" s="917" t="s">
        <v>16</v>
      </c>
      <c r="D335" s="917" t="s">
        <v>131</v>
      </c>
      <c r="E335" s="913" t="s">
        <v>285</v>
      </c>
      <c r="F335" s="913" t="s">
        <v>316</v>
      </c>
      <c r="G335" s="913" t="s">
        <v>343</v>
      </c>
      <c r="H335" s="913" t="s">
        <v>356</v>
      </c>
      <c r="I335" s="324"/>
    </row>
    <row r="336" spans="1:9" s="168" customFormat="1" ht="18" customHeight="1" thickBot="1">
      <c r="A336" s="325"/>
      <c r="B336" s="916"/>
      <c r="C336" s="918"/>
      <c r="D336" s="919"/>
      <c r="E336" s="914"/>
      <c r="F336" s="914"/>
      <c r="G336" s="914"/>
      <c r="H336" s="914"/>
      <c r="I336" s="324"/>
    </row>
    <row r="337" spans="1:9" s="185" customFormat="1" ht="18" customHeight="1">
      <c r="A337" s="239"/>
      <c r="B337" s="306"/>
      <c r="C337" s="307"/>
      <c r="D337" s="308"/>
      <c r="E337" s="309"/>
      <c r="F337" s="366"/>
      <c r="G337" s="366"/>
      <c r="H337" s="366"/>
      <c r="I337" s="238"/>
    </row>
    <row r="338" spans="1:9" s="185" customFormat="1" ht="18" customHeight="1">
      <c r="A338" s="237"/>
      <c r="B338" s="186">
        <v>3639</v>
      </c>
      <c r="C338" s="187">
        <v>5011</v>
      </c>
      <c r="D338" s="188" t="s">
        <v>91</v>
      </c>
      <c r="E338" s="189">
        <v>656.23</v>
      </c>
      <c r="F338" s="189">
        <v>946.4</v>
      </c>
      <c r="G338" s="189">
        <v>1384.39</v>
      </c>
      <c r="H338" s="189">
        <v>1040</v>
      </c>
      <c r="I338" s="236" t="s">
        <v>242</v>
      </c>
    </row>
    <row r="339" spans="2:9" s="185" customFormat="1" ht="18" customHeight="1">
      <c r="B339" s="186">
        <v>3639</v>
      </c>
      <c r="C339" s="187">
        <v>5021</v>
      </c>
      <c r="D339" s="188" t="s">
        <v>75</v>
      </c>
      <c r="E339" s="189">
        <v>85.2</v>
      </c>
      <c r="F339" s="189">
        <v>88.05</v>
      </c>
      <c r="G339" s="189">
        <v>110.3</v>
      </c>
      <c r="H339" s="189">
        <v>90</v>
      </c>
      <c r="I339" s="184"/>
    </row>
    <row r="340" spans="2:9" s="185" customFormat="1" ht="18" customHeight="1">
      <c r="B340" s="186">
        <v>3639</v>
      </c>
      <c r="C340" s="187">
        <v>5031</v>
      </c>
      <c r="D340" s="188" t="s">
        <v>76</v>
      </c>
      <c r="E340" s="189">
        <v>170.76</v>
      </c>
      <c r="F340" s="189">
        <v>184.8</v>
      </c>
      <c r="G340" s="189">
        <v>331.38</v>
      </c>
      <c r="H340" s="189">
        <v>310</v>
      </c>
      <c r="I340" s="184"/>
    </row>
    <row r="341" spans="2:9" s="185" customFormat="1" ht="18" customHeight="1">
      <c r="B341" s="186">
        <v>3639</v>
      </c>
      <c r="C341" s="187">
        <v>5032</v>
      </c>
      <c r="D341" s="188" t="s">
        <v>77</v>
      </c>
      <c r="E341" s="189">
        <v>53.37</v>
      </c>
      <c r="F341" s="189">
        <v>84.2</v>
      </c>
      <c r="G341" s="189">
        <v>118.76</v>
      </c>
      <c r="H341" s="189">
        <v>112</v>
      </c>
      <c r="I341" s="184"/>
    </row>
    <row r="342" spans="2:9" s="185" customFormat="1" ht="18" customHeight="1">
      <c r="B342" s="186">
        <v>3639</v>
      </c>
      <c r="C342" s="187">
        <v>5132</v>
      </c>
      <c r="D342" s="188" t="s">
        <v>92</v>
      </c>
      <c r="E342" s="189">
        <v>4.53</v>
      </c>
      <c r="F342" s="189">
        <v>18.21</v>
      </c>
      <c r="G342" s="189">
        <v>25.74</v>
      </c>
      <c r="H342" s="189">
        <v>10</v>
      </c>
      <c r="I342" s="184"/>
    </row>
    <row r="343" spans="2:9" s="185" customFormat="1" ht="18" customHeight="1">
      <c r="B343" s="186">
        <v>3639</v>
      </c>
      <c r="C343" s="187">
        <v>5133</v>
      </c>
      <c r="D343" s="188" t="s">
        <v>253</v>
      </c>
      <c r="E343" s="189">
        <v>0.88</v>
      </c>
      <c r="F343" s="189">
        <v>0.15</v>
      </c>
      <c r="G343" s="189">
        <v>1.04</v>
      </c>
      <c r="H343" s="189">
        <v>1</v>
      </c>
      <c r="I343" s="184"/>
    </row>
    <row r="344" spans="2:9" s="185" customFormat="1" ht="18" customHeight="1">
      <c r="B344" s="186">
        <v>3639</v>
      </c>
      <c r="C344" s="187">
        <v>5137</v>
      </c>
      <c r="D344" s="188" t="s">
        <v>78</v>
      </c>
      <c r="E344" s="189">
        <v>42.8</v>
      </c>
      <c r="F344" s="189">
        <v>34.33</v>
      </c>
      <c r="G344" s="189">
        <v>6.92</v>
      </c>
      <c r="H344" s="189">
        <v>15</v>
      </c>
      <c r="I344" s="184"/>
    </row>
    <row r="345" spans="2:9" s="185" customFormat="1" ht="18" customHeight="1">
      <c r="B345" s="186">
        <v>3639</v>
      </c>
      <c r="C345" s="187">
        <v>5139</v>
      </c>
      <c r="D345" s="188" t="s">
        <v>71</v>
      </c>
      <c r="E345" s="189">
        <v>43.98</v>
      </c>
      <c r="F345" s="189">
        <v>44.15</v>
      </c>
      <c r="G345" s="189">
        <v>212.45</v>
      </c>
      <c r="H345" s="189">
        <v>60</v>
      </c>
      <c r="I345" s="184"/>
    </row>
    <row r="346" spans="2:9" s="185" customFormat="1" ht="18" customHeight="1">
      <c r="B346" s="186">
        <v>3639</v>
      </c>
      <c r="C346" s="187">
        <v>5151</v>
      </c>
      <c r="D346" s="188" t="s">
        <v>88</v>
      </c>
      <c r="E346" s="189">
        <v>33.56</v>
      </c>
      <c r="F346" s="189">
        <v>39.46</v>
      </c>
      <c r="G346" s="189">
        <v>62.23</v>
      </c>
      <c r="H346" s="189">
        <v>45</v>
      </c>
      <c r="I346" s="184"/>
    </row>
    <row r="347" spans="2:9" s="185" customFormat="1" ht="18" customHeight="1">
      <c r="B347" s="186">
        <v>3639</v>
      </c>
      <c r="C347" s="187">
        <v>5153</v>
      </c>
      <c r="D347" s="188" t="s">
        <v>73</v>
      </c>
      <c r="E347" s="189">
        <v>7.95</v>
      </c>
      <c r="F347" s="189">
        <v>26.84</v>
      </c>
      <c r="G347" s="189">
        <v>52.95</v>
      </c>
      <c r="H347" s="189">
        <v>30</v>
      </c>
      <c r="I347" s="184"/>
    </row>
    <row r="348" spans="2:9" s="185" customFormat="1" ht="18" customHeight="1">
      <c r="B348" s="186">
        <v>3639</v>
      </c>
      <c r="C348" s="187">
        <v>5154</v>
      </c>
      <c r="D348" s="188" t="s">
        <v>68</v>
      </c>
      <c r="E348" s="189">
        <v>135.09</v>
      </c>
      <c r="F348" s="189">
        <v>102.18</v>
      </c>
      <c r="G348" s="189">
        <v>120.37</v>
      </c>
      <c r="H348" s="189">
        <v>120</v>
      </c>
      <c r="I348" s="184"/>
    </row>
    <row r="349" spans="2:9" s="185" customFormat="1" ht="18" customHeight="1">
      <c r="B349" s="186">
        <v>3639</v>
      </c>
      <c r="C349" s="187">
        <v>5156</v>
      </c>
      <c r="D349" s="188" t="s">
        <v>82</v>
      </c>
      <c r="E349" s="189">
        <v>6.73</v>
      </c>
      <c r="F349" s="189">
        <v>6.64</v>
      </c>
      <c r="G349" s="189">
        <v>11.4</v>
      </c>
      <c r="H349" s="189">
        <v>8</v>
      </c>
      <c r="I349" s="184"/>
    </row>
    <row r="350" spans="2:9" s="185" customFormat="1" ht="18" customHeight="1">
      <c r="B350" s="186">
        <v>3639</v>
      </c>
      <c r="C350" s="187">
        <v>5162</v>
      </c>
      <c r="D350" s="188" t="s">
        <v>93</v>
      </c>
      <c r="E350" s="189">
        <v>2</v>
      </c>
      <c r="F350" s="189">
        <v>1.5</v>
      </c>
      <c r="G350" s="189">
        <v>0</v>
      </c>
      <c r="H350" s="189">
        <v>1</v>
      </c>
      <c r="I350" s="184"/>
    </row>
    <row r="351" spans="2:9" s="185" customFormat="1" ht="18" customHeight="1">
      <c r="B351" s="186">
        <v>3639</v>
      </c>
      <c r="C351" s="187">
        <v>5166</v>
      </c>
      <c r="D351" s="188" t="s">
        <v>87</v>
      </c>
      <c r="E351" s="189">
        <v>0</v>
      </c>
      <c r="F351" s="189">
        <v>0</v>
      </c>
      <c r="G351" s="189">
        <v>2</v>
      </c>
      <c r="H351" s="189">
        <v>2</v>
      </c>
      <c r="I351" s="184"/>
    </row>
    <row r="352" spans="2:9" s="185" customFormat="1" ht="18" customHeight="1">
      <c r="B352" s="186">
        <v>3639</v>
      </c>
      <c r="C352" s="187">
        <v>5167</v>
      </c>
      <c r="D352" s="188" t="s">
        <v>102</v>
      </c>
      <c r="E352" s="189">
        <v>0</v>
      </c>
      <c r="F352" s="189">
        <v>0</v>
      </c>
      <c r="G352" s="189">
        <v>0</v>
      </c>
      <c r="H352" s="189">
        <v>0</v>
      </c>
      <c r="I352" s="184"/>
    </row>
    <row r="353" spans="2:9" s="185" customFormat="1" ht="18" customHeight="1">
      <c r="B353" s="186">
        <v>3639</v>
      </c>
      <c r="C353" s="187">
        <v>5169</v>
      </c>
      <c r="D353" s="188" t="s">
        <v>62</v>
      </c>
      <c r="E353" s="189">
        <v>52.78</v>
      </c>
      <c r="F353" s="189">
        <v>21.4</v>
      </c>
      <c r="G353" s="189">
        <v>48.6</v>
      </c>
      <c r="H353" s="189">
        <v>45</v>
      </c>
      <c r="I353" s="184"/>
    </row>
    <row r="354" spans="2:9" s="185" customFormat="1" ht="18" customHeight="1">
      <c r="B354" s="186">
        <v>3639</v>
      </c>
      <c r="C354" s="187">
        <v>5171</v>
      </c>
      <c r="D354" s="188" t="s">
        <v>64</v>
      </c>
      <c r="E354" s="189">
        <v>78.02</v>
      </c>
      <c r="F354" s="189">
        <v>135.59</v>
      </c>
      <c r="G354" s="189">
        <v>77.5</v>
      </c>
      <c r="H354" s="189">
        <v>90</v>
      </c>
      <c r="I354" s="184"/>
    </row>
    <row r="355" spans="2:9" s="185" customFormat="1" ht="18" customHeight="1">
      <c r="B355" s="186">
        <v>3639</v>
      </c>
      <c r="C355" s="187">
        <v>5329</v>
      </c>
      <c r="D355" s="188" t="s">
        <v>150</v>
      </c>
      <c r="E355" s="189">
        <v>26.54</v>
      </c>
      <c r="F355" s="189">
        <v>19.42</v>
      </c>
      <c r="G355" s="189">
        <v>0</v>
      </c>
      <c r="H355" s="189">
        <v>0</v>
      </c>
      <c r="I355" s="184"/>
    </row>
    <row r="356" spans="2:9" s="185" customFormat="1" ht="18" customHeight="1">
      <c r="B356" s="186">
        <v>3639</v>
      </c>
      <c r="C356" s="187">
        <v>5424</v>
      </c>
      <c r="D356" s="188" t="s">
        <v>326</v>
      </c>
      <c r="E356" s="189">
        <v>0</v>
      </c>
      <c r="F356" s="189">
        <v>4.31</v>
      </c>
      <c r="G356" s="189">
        <v>8.93</v>
      </c>
      <c r="H356" s="189">
        <v>0</v>
      </c>
      <c r="I356" s="184"/>
    </row>
    <row r="357" spans="2:9" s="185" customFormat="1" ht="18" customHeight="1">
      <c r="B357" s="186">
        <v>3639</v>
      </c>
      <c r="C357" s="187">
        <v>5909</v>
      </c>
      <c r="D357" s="188" t="s">
        <v>346</v>
      </c>
      <c r="E357" s="189">
        <v>0</v>
      </c>
      <c r="F357" s="189">
        <v>0</v>
      </c>
      <c r="G357" s="189">
        <v>2.87</v>
      </c>
      <c r="H357" s="189">
        <v>0</v>
      </c>
      <c r="I357" s="184"/>
    </row>
    <row r="358" spans="2:9" s="185" customFormat="1" ht="18" customHeight="1">
      <c r="B358" s="186">
        <v>3639</v>
      </c>
      <c r="C358" s="187">
        <v>6121</v>
      </c>
      <c r="D358" s="188" t="s">
        <v>65</v>
      </c>
      <c r="E358" s="189">
        <v>249.9</v>
      </c>
      <c r="F358" s="189">
        <v>498.76</v>
      </c>
      <c r="G358" s="189">
        <v>13022.25</v>
      </c>
      <c r="H358" s="189">
        <v>200</v>
      </c>
      <c r="I358" s="184" t="s">
        <v>239</v>
      </c>
    </row>
    <row r="359" spans="2:9" s="185" customFormat="1" ht="18" customHeight="1">
      <c r="B359" s="186">
        <v>3639</v>
      </c>
      <c r="C359" s="187">
        <v>6122</v>
      </c>
      <c r="D359" s="188" t="s">
        <v>94</v>
      </c>
      <c r="E359" s="189">
        <v>0</v>
      </c>
      <c r="F359" s="189">
        <v>0</v>
      </c>
      <c r="G359" s="189">
        <v>0</v>
      </c>
      <c r="H359" s="189">
        <v>0</v>
      </c>
      <c r="I359" s="184"/>
    </row>
    <row r="360" spans="2:9" s="185" customFormat="1" ht="18" customHeight="1">
      <c r="B360" s="186">
        <v>3639</v>
      </c>
      <c r="C360" s="187">
        <v>6130</v>
      </c>
      <c r="D360" s="188" t="s">
        <v>95</v>
      </c>
      <c r="E360" s="189">
        <v>1.55</v>
      </c>
      <c r="F360" s="189">
        <v>26.66</v>
      </c>
      <c r="G360" s="189">
        <v>120.59</v>
      </c>
      <c r="H360" s="189">
        <v>0</v>
      </c>
      <c r="I360" s="184"/>
    </row>
    <row r="361" spans="1:9" s="185" customFormat="1" ht="18" customHeight="1">
      <c r="A361" s="197"/>
      <c r="B361" s="663">
        <v>3639</v>
      </c>
      <c r="C361" s="664" t="s">
        <v>19</v>
      </c>
      <c r="D361" s="665" t="s">
        <v>97</v>
      </c>
      <c r="E361" s="666">
        <f>SUM(E338:E360)</f>
        <v>1651.87</v>
      </c>
      <c r="F361" s="666">
        <f>SUM(F338:F360)</f>
        <v>2283.05</v>
      </c>
      <c r="G361" s="666">
        <f>SUM(G338:G360)</f>
        <v>15720.67</v>
      </c>
      <c r="H361" s="666">
        <f>SUM(H338:H360)</f>
        <v>2179</v>
      </c>
      <c r="I361" s="196"/>
    </row>
    <row r="362" spans="1:9" s="185" customFormat="1" ht="18" customHeight="1">
      <c r="A362" s="204"/>
      <c r="B362" s="623">
        <v>363</v>
      </c>
      <c r="C362" s="615" t="s">
        <v>21</v>
      </c>
      <c r="D362" s="616" t="s">
        <v>96</v>
      </c>
      <c r="E362" s="624">
        <f>E312+E318+E325+E329+E332+E361</f>
        <v>2885.91</v>
      </c>
      <c r="F362" s="624">
        <f>F312+F318+F325+F329+F332+F361</f>
        <v>3068.26</v>
      </c>
      <c r="G362" s="624">
        <f>G312+G318+G325+G329+G332+G361</f>
        <v>16444.67</v>
      </c>
      <c r="H362" s="624">
        <f>H312+H318+H325+H329+H332+H361</f>
        <v>2905</v>
      </c>
      <c r="I362" s="184"/>
    </row>
    <row r="363" spans="1:9" s="185" customFormat="1" ht="18" customHeight="1">
      <c r="A363" s="250"/>
      <c r="B363" s="245">
        <v>3722</v>
      </c>
      <c r="C363" s="246">
        <v>5138</v>
      </c>
      <c r="D363" s="247" t="s">
        <v>81</v>
      </c>
      <c r="E363" s="205">
        <v>7.56</v>
      </c>
      <c r="F363" s="205">
        <v>0</v>
      </c>
      <c r="G363" s="205">
        <v>0</v>
      </c>
      <c r="H363" s="205">
        <v>5</v>
      </c>
      <c r="I363" s="196"/>
    </row>
    <row r="364" spans="2:9" s="185" customFormat="1" ht="18" customHeight="1">
      <c r="B364" s="186">
        <v>3722</v>
      </c>
      <c r="C364" s="187">
        <v>5139</v>
      </c>
      <c r="D364" s="188" t="s">
        <v>71</v>
      </c>
      <c r="E364" s="189">
        <v>10.53</v>
      </c>
      <c r="F364" s="189">
        <v>11.44</v>
      </c>
      <c r="G364" s="189">
        <v>14.55</v>
      </c>
      <c r="H364" s="189">
        <v>12</v>
      </c>
      <c r="I364" s="203"/>
    </row>
    <row r="365" spans="2:9" s="185" customFormat="1" ht="18" customHeight="1">
      <c r="B365" s="186">
        <v>3722</v>
      </c>
      <c r="C365" s="187">
        <v>5169</v>
      </c>
      <c r="D365" s="188" t="s">
        <v>62</v>
      </c>
      <c r="E365" s="189">
        <v>833.12</v>
      </c>
      <c r="F365" s="189">
        <v>899.2</v>
      </c>
      <c r="G365" s="189">
        <v>950.18</v>
      </c>
      <c r="H365" s="189">
        <v>950</v>
      </c>
      <c r="I365" s="184"/>
    </row>
    <row r="366" spans="2:9" s="185" customFormat="1" ht="18" customHeight="1">
      <c r="B366" s="186">
        <v>3722</v>
      </c>
      <c r="C366" s="187">
        <v>5171</v>
      </c>
      <c r="D366" s="188" t="s">
        <v>64</v>
      </c>
      <c r="E366" s="189">
        <v>8.32</v>
      </c>
      <c r="F366" s="189">
        <v>0</v>
      </c>
      <c r="G366" s="189">
        <v>0</v>
      </c>
      <c r="H366" s="189">
        <v>0</v>
      </c>
      <c r="I366" s="184"/>
    </row>
    <row r="367" spans="2:9" s="185" customFormat="1" ht="18" customHeight="1">
      <c r="B367" s="186">
        <v>3722</v>
      </c>
      <c r="C367" s="187">
        <v>6121</v>
      </c>
      <c r="D367" s="188" t="s">
        <v>65</v>
      </c>
      <c r="E367" s="189">
        <v>0</v>
      </c>
      <c r="F367" s="189">
        <v>0</v>
      </c>
      <c r="G367" s="189">
        <v>0</v>
      </c>
      <c r="H367" s="189">
        <v>0</v>
      </c>
      <c r="I367" s="184"/>
    </row>
    <row r="368" spans="1:9" s="185" customFormat="1" ht="18" customHeight="1">
      <c r="A368" s="197"/>
      <c r="B368" s="663">
        <v>3722</v>
      </c>
      <c r="C368" s="664" t="s">
        <v>19</v>
      </c>
      <c r="D368" s="665" t="s">
        <v>50</v>
      </c>
      <c r="E368" s="666">
        <f>SUM(E363:E367)</f>
        <v>859.5300000000001</v>
      </c>
      <c r="F368" s="666">
        <f>SUM(F363:F367)</f>
        <v>910.6400000000001</v>
      </c>
      <c r="G368" s="666">
        <f>SUM(G363:G367)</f>
        <v>964.7299999999999</v>
      </c>
      <c r="H368" s="666">
        <f>SUM(H363:H367)</f>
        <v>967</v>
      </c>
      <c r="I368" s="196"/>
    </row>
    <row r="369" spans="1:9" s="185" customFormat="1" ht="18" customHeight="1">
      <c r="A369" s="204"/>
      <c r="B369" s="630">
        <v>372</v>
      </c>
      <c r="C369" s="631" t="s">
        <v>21</v>
      </c>
      <c r="D369" s="632" t="s">
        <v>52</v>
      </c>
      <c r="E369" s="633">
        <f>E368</f>
        <v>859.5300000000001</v>
      </c>
      <c r="F369" s="633">
        <f>F368</f>
        <v>910.6400000000001</v>
      </c>
      <c r="G369" s="633">
        <f>G368</f>
        <v>964.7299999999999</v>
      </c>
      <c r="H369" s="633">
        <f>H368</f>
        <v>967</v>
      </c>
      <c r="I369" s="203"/>
    </row>
    <row r="370" spans="2:9" s="185" customFormat="1" ht="18" customHeight="1">
      <c r="B370" s="186">
        <v>3745</v>
      </c>
      <c r="C370" s="187">
        <v>5021</v>
      </c>
      <c r="D370" s="188" t="s">
        <v>75</v>
      </c>
      <c r="E370" s="189">
        <v>55.08</v>
      </c>
      <c r="F370" s="189">
        <v>0</v>
      </c>
      <c r="G370" s="189">
        <v>0</v>
      </c>
      <c r="H370" s="189">
        <v>0</v>
      </c>
      <c r="I370" s="184"/>
    </row>
    <row r="371" spans="2:9" s="185" customFormat="1" ht="18" customHeight="1">
      <c r="B371" s="186">
        <v>3745</v>
      </c>
      <c r="C371" s="187">
        <v>5132</v>
      </c>
      <c r="D371" s="188" t="s">
        <v>92</v>
      </c>
      <c r="E371" s="189">
        <v>0</v>
      </c>
      <c r="F371" s="189">
        <v>0</v>
      </c>
      <c r="G371" s="189">
        <v>0.54</v>
      </c>
      <c r="H371" s="189">
        <v>0</v>
      </c>
      <c r="I371" s="184"/>
    </row>
    <row r="372" spans="2:9" s="185" customFormat="1" ht="18" customHeight="1">
      <c r="B372" s="186">
        <v>3745</v>
      </c>
      <c r="C372" s="187">
        <v>5139</v>
      </c>
      <c r="D372" s="188" t="s">
        <v>71</v>
      </c>
      <c r="E372" s="189">
        <v>15.64</v>
      </c>
      <c r="F372" s="189">
        <v>2.5</v>
      </c>
      <c r="G372" s="189">
        <v>8.61</v>
      </c>
      <c r="H372" s="189">
        <v>8</v>
      </c>
      <c r="I372" s="184"/>
    </row>
    <row r="373" spans="2:9" s="185" customFormat="1" ht="18" customHeight="1">
      <c r="B373" s="186">
        <v>3745</v>
      </c>
      <c r="C373" s="187">
        <v>5156</v>
      </c>
      <c r="D373" s="188" t="s">
        <v>82</v>
      </c>
      <c r="E373" s="189">
        <v>12.02</v>
      </c>
      <c r="F373" s="189">
        <v>11.9</v>
      </c>
      <c r="G373" s="189">
        <v>20.66</v>
      </c>
      <c r="H373" s="189">
        <v>14</v>
      </c>
      <c r="I373" s="184"/>
    </row>
    <row r="374" spans="2:9" s="185" customFormat="1" ht="18" customHeight="1">
      <c r="B374" s="186">
        <v>3745</v>
      </c>
      <c r="C374" s="187">
        <v>5169</v>
      </c>
      <c r="D374" s="188" t="s">
        <v>62</v>
      </c>
      <c r="E374" s="189">
        <v>157.8</v>
      </c>
      <c r="F374" s="189">
        <v>83.87</v>
      </c>
      <c r="G374" s="189">
        <v>234.89</v>
      </c>
      <c r="H374" s="189">
        <v>120</v>
      </c>
      <c r="I374" s="184"/>
    </row>
    <row r="375" spans="2:9" s="185" customFormat="1" ht="18" customHeight="1">
      <c r="B375" s="186">
        <v>3745</v>
      </c>
      <c r="C375" s="187">
        <v>5171</v>
      </c>
      <c r="D375" s="188" t="s">
        <v>64</v>
      </c>
      <c r="E375" s="189">
        <v>97.21</v>
      </c>
      <c r="F375" s="189">
        <v>194.77</v>
      </c>
      <c r="G375" s="189">
        <v>79.05</v>
      </c>
      <c r="H375" s="189">
        <v>120</v>
      </c>
      <c r="I375" s="184"/>
    </row>
    <row r="376" spans="1:9" s="185" customFormat="1" ht="18" customHeight="1">
      <c r="A376" s="197"/>
      <c r="B376" s="663">
        <v>3745</v>
      </c>
      <c r="C376" s="664" t="s">
        <v>19</v>
      </c>
      <c r="D376" s="665" t="s">
        <v>127</v>
      </c>
      <c r="E376" s="666">
        <f>SUM(E370:E375)</f>
        <v>337.75</v>
      </c>
      <c r="F376" s="666">
        <f>SUM(F370:F375)</f>
        <v>293.04</v>
      </c>
      <c r="G376" s="666">
        <f>SUM(G370:G375)</f>
        <v>343.75</v>
      </c>
      <c r="H376" s="666">
        <f>SUM(H370:H375)</f>
        <v>262</v>
      </c>
      <c r="I376" s="196"/>
    </row>
    <row r="377" spans="1:9" s="185" customFormat="1" ht="18" customHeight="1">
      <c r="A377" s="204"/>
      <c r="B377" s="623">
        <v>374</v>
      </c>
      <c r="C377" s="615" t="s">
        <v>21</v>
      </c>
      <c r="D377" s="616" t="s">
        <v>98</v>
      </c>
      <c r="E377" s="624">
        <f>E376</f>
        <v>337.75</v>
      </c>
      <c r="F377" s="624">
        <f>F376</f>
        <v>293.04</v>
      </c>
      <c r="G377" s="624">
        <f>G376</f>
        <v>343.75</v>
      </c>
      <c r="H377" s="624">
        <f>H376</f>
        <v>262</v>
      </c>
      <c r="I377" s="203"/>
    </row>
    <row r="378" spans="2:9" s="185" customFormat="1" ht="18" customHeight="1">
      <c r="B378" s="186">
        <v>3792</v>
      </c>
      <c r="C378" s="187">
        <v>5139</v>
      </c>
      <c r="D378" s="188" t="s">
        <v>71</v>
      </c>
      <c r="E378" s="189">
        <v>0</v>
      </c>
      <c r="F378" s="189">
        <v>0</v>
      </c>
      <c r="G378" s="189">
        <v>0</v>
      </c>
      <c r="H378" s="189">
        <v>0</v>
      </c>
      <c r="I378" s="184"/>
    </row>
    <row r="379" spans="2:9" s="185" customFormat="1" ht="18" customHeight="1">
      <c r="B379" s="186">
        <v>3792</v>
      </c>
      <c r="C379" s="187">
        <v>5169</v>
      </c>
      <c r="D379" s="188" t="s">
        <v>62</v>
      </c>
      <c r="E379" s="189">
        <v>0</v>
      </c>
      <c r="F379" s="189">
        <v>0</v>
      </c>
      <c r="G379" s="189">
        <v>0</v>
      </c>
      <c r="H379" s="189">
        <v>0</v>
      </c>
      <c r="I379" s="184"/>
    </row>
    <row r="380" spans="2:9" s="185" customFormat="1" ht="18" customHeight="1">
      <c r="B380" s="186">
        <v>3792</v>
      </c>
      <c r="C380" s="187">
        <v>5171</v>
      </c>
      <c r="D380" s="188" t="s">
        <v>64</v>
      </c>
      <c r="E380" s="189">
        <v>0</v>
      </c>
      <c r="F380" s="189">
        <v>0</v>
      </c>
      <c r="G380" s="189">
        <v>0</v>
      </c>
      <c r="H380" s="189">
        <v>0</v>
      </c>
      <c r="I380" s="184"/>
    </row>
    <row r="381" spans="1:9" s="185" customFormat="1" ht="18" customHeight="1">
      <c r="A381" s="197"/>
      <c r="B381" s="663">
        <v>3792</v>
      </c>
      <c r="C381" s="664" t="s">
        <v>19</v>
      </c>
      <c r="D381" s="665" t="s">
        <v>99</v>
      </c>
      <c r="E381" s="666">
        <f>SUM(E378:E380)</f>
        <v>0</v>
      </c>
      <c r="F381" s="666">
        <f>SUM(F378:F380)</f>
        <v>0</v>
      </c>
      <c r="G381" s="666">
        <f>SUM(G378:G380)</f>
        <v>0</v>
      </c>
      <c r="H381" s="666">
        <f>SUM(H378:H380)</f>
        <v>0</v>
      </c>
      <c r="I381" s="196"/>
    </row>
    <row r="382" spans="1:9" s="185" customFormat="1" ht="18" customHeight="1">
      <c r="A382" s="204"/>
      <c r="B382" s="623">
        <v>379</v>
      </c>
      <c r="C382" s="615" t="s">
        <v>21</v>
      </c>
      <c r="D382" s="616" t="s">
        <v>100</v>
      </c>
      <c r="E382" s="624">
        <f>E381</f>
        <v>0</v>
      </c>
      <c r="F382" s="624">
        <f>F381</f>
        <v>0</v>
      </c>
      <c r="G382" s="624">
        <f>G381</f>
        <v>0</v>
      </c>
      <c r="H382" s="624">
        <f>H381</f>
        <v>0</v>
      </c>
      <c r="I382" s="203"/>
    </row>
    <row r="383" spans="2:9" s="185" customFormat="1" ht="18" customHeight="1">
      <c r="B383" s="186">
        <v>4349</v>
      </c>
      <c r="C383" s="187">
        <v>5499</v>
      </c>
      <c r="D383" s="188" t="s">
        <v>104</v>
      </c>
      <c r="E383" s="189">
        <v>0</v>
      </c>
      <c r="F383" s="189">
        <v>0</v>
      </c>
      <c r="G383" s="189">
        <v>0</v>
      </c>
      <c r="H383" s="189">
        <v>0</v>
      </c>
      <c r="I383" s="184"/>
    </row>
    <row r="384" spans="1:9" s="185" customFormat="1" ht="18" customHeight="1">
      <c r="A384" s="197"/>
      <c r="B384" s="663">
        <v>4349</v>
      </c>
      <c r="C384" s="664" t="s">
        <v>19</v>
      </c>
      <c r="D384" s="665" t="s">
        <v>198</v>
      </c>
      <c r="E384" s="666">
        <f aca="true" t="shared" si="8" ref="E384:H385">E383</f>
        <v>0</v>
      </c>
      <c r="F384" s="666">
        <f t="shared" si="8"/>
        <v>0</v>
      </c>
      <c r="G384" s="666">
        <f t="shared" si="8"/>
        <v>0</v>
      </c>
      <c r="H384" s="666">
        <f t="shared" si="8"/>
        <v>0</v>
      </c>
      <c r="I384" s="196"/>
    </row>
    <row r="385" spans="1:9" s="185" customFormat="1" ht="18" customHeight="1">
      <c r="A385" s="204"/>
      <c r="B385" s="623">
        <v>434</v>
      </c>
      <c r="C385" s="615" t="s">
        <v>21</v>
      </c>
      <c r="D385" s="616" t="s">
        <v>105</v>
      </c>
      <c r="E385" s="624">
        <f t="shared" si="8"/>
        <v>0</v>
      </c>
      <c r="F385" s="624">
        <f t="shared" si="8"/>
        <v>0</v>
      </c>
      <c r="G385" s="624">
        <f t="shared" si="8"/>
        <v>0</v>
      </c>
      <c r="H385" s="624">
        <f t="shared" si="8"/>
        <v>0</v>
      </c>
      <c r="I385" s="203"/>
    </row>
    <row r="386" spans="2:9" s="185" customFormat="1" ht="18" customHeight="1">
      <c r="B386" s="186">
        <v>4351</v>
      </c>
      <c r="C386" s="187">
        <v>5011</v>
      </c>
      <c r="D386" s="188" t="s">
        <v>91</v>
      </c>
      <c r="E386" s="189">
        <v>123.46</v>
      </c>
      <c r="F386" s="189">
        <v>11.25</v>
      </c>
      <c r="G386" s="189">
        <v>0</v>
      </c>
      <c r="H386" s="189">
        <v>0</v>
      </c>
      <c r="I386" s="184"/>
    </row>
    <row r="387" spans="2:9" s="185" customFormat="1" ht="18" customHeight="1">
      <c r="B387" s="186">
        <v>4351</v>
      </c>
      <c r="C387" s="187">
        <v>5024</v>
      </c>
      <c r="D387" s="188" t="s">
        <v>264</v>
      </c>
      <c r="E387" s="189">
        <v>91.57</v>
      </c>
      <c r="F387" s="189">
        <v>0</v>
      </c>
      <c r="G387" s="189">
        <v>0</v>
      </c>
      <c r="H387" s="189">
        <v>0</v>
      </c>
      <c r="I387" s="184"/>
    </row>
    <row r="388" spans="2:9" s="185" customFormat="1" ht="18" customHeight="1">
      <c r="B388" s="186">
        <v>4351</v>
      </c>
      <c r="C388" s="187">
        <v>5031</v>
      </c>
      <c r="D388" s="188" t="s">
        <v>76</v>
      </c>
      <c r="E388" s="189">
        <v>32.05</v>
      </c>
      <c r="F388" s="189">
        <v>0</v>
      </c>
      <c r="G388" s="189">
        <v>0</v>
      </c>
      <c r="H388" s="189">
        <v>0</v>
      </c>
      <c r="I388" s="184"/>
    </row>
    <row r="389" spans="2:9" s="185" customFormat="1" ht="18" customHeight="1">
      <c r="B389" s="186">
        <v>4351</v>
      </c>
      <c r="C389" s="187">
        <v>5032</v>
      </c>
      <c r="D389" s="188" t="s">
        <v>77</v>
      </c>
      <c r="E389" s="189">
        <v>13.03</v>
      </c>
      <c r="F389" s="189">
        <v>0</v>
      </c>
      <c r="G389" s="189">
        <v>0</v>
      </c>
      <c r="H389" s="189">
        <v>0</v>
      </c>
      <c r="I389" s="184"/>
    </row>
    <row r="390" spans="2:9" s="185" customFormat="1" ht="18" customHeight="1">
      <c r="B390" s="186">
        <v>4351</v>
      </c>
      <c r="C390" s="187">
        <v>5132</v>
      </c>
      <c r="D390" s="188" t="s">
        <v>92</v>
      </c>
      <c r="E390" s="189">
        <v>0</v>
      </c>
      <c r="F390" s="189">
        <v>0</v>
      </c>
      <c r="G390" s="189">
        <v>0</v>
      </c>
      <c r="H390" s="189">
        <v>0</v>
      </c>
      <c r="I390" s="184"/>
    </row>
    <row r="391" spans="2:9" s="185" customFormat="1" ht="18" customHeight="1">
      <c r="B391" s="186">
        <v>4351</v>
      </c>
      <c r="C391" s="187">
        <v>5137</v>
      </c>
      <c r="D391" s="188" t="s">
        <v>78</v>
      </c>
      <c r="E391" s="189">
        <v>0</v>
      </c>
      <c r="F391" s="189">
        <v>0</v>
      </c>
      <c r="G391" s="189">
        <v>0</v>
      </c>
      <c r="H391" s="189">
        <v>0</v>
      </c>
      <c r="I391" s="184"/>
    </row>
    <row r="392" spans="2:9" s="185" customFormat="1" ht="18" customHeight="1">
      <c r="B392" s="186">
        <v>4351</v>
      </c>
      <c r="C392" s="187">
        <v>5139</v>
      </c>
      <c r="D392" s="188" t="s">
        <v>71</v>
      </c>
      <c r="E392" s="189">
        <v>1.5</v>
      </c>
      <c r="F392" s="189">
        <v>0</v>
      </c>
      <c r="G392" s="189">
        <v>0</v>
      </c>
      <c r="H392" s="189">
        <v>0</v>
      </c>
      <c r="I392" s="184"/>
    </row>
    <row r="393" spans="2:9" s="185" customFormat="1" ht="18" customHeight="1">
      <c r="B393" s="186">
        <v>4351</v>
      </c>
      <c r="C393" s="187">
        <v>5151</v>
      </c>
      <c r="D393" s="188" t="s">
        <v>88</v>
      </c>
      <c r="E393" s="189">
        <v>17.53</v>
      </c>
      <c r="F393" s="189">
        <v>21.98</v>
      </c>
      <c r="G393" s="189">
        <v>0</v>
      </c>
      <c r="H393" s="189">
        <v>0</v>
      </c>
      <c r="I393" s="184"/>
    </row>
    <row r="394" spans="2:9" s="185" customFormat="1" ht="18" customHeight="1">
      <c r="B394" s="186">
        <v>4351</v>
      </c>
      <c r="C394" s="187">
        <v>5154</v>
      </c>
      <c r="D394" s="188" t="s">
        <v>68</v>
      </c>
      <c r="E394" s="189">
        <v>3.44</v>
      </c>
      <c r="F394" s="189">
        <v>1.65</v>
      </c>
      <c r="G394" s="189">
        <v>2.07</v>
      </c>
      <c r="H394" s="189">
        <v>3</v>
      </c>
      <c r="I394" s="184"/>
    </row>
    <row r="395" spans="2:9" s="185" customFormat="1" ht="18" customHeight="1">
      <c r="B395" s="186">
        <v>4351</v>
      </c>
      <c r="C395" s="187">
        <v>5156</v>
      </c>
      <c r="D395" s="188" t="s">
        <v>82</v>
      </c>
      <c r="E395" s="189">
        <v>3.65</v>
      </c>
      <c r="F395" s="189">
        <v>12.95</v>
      </c>
      <c r="G395" s="189">
        <v>11.49</v>
      </c>
      <c r="H395" s="189">
        <v>12</v>
      </c>
      <c r="I395" s="184"/>
    </row>
    <row r="396" spans="2:9" s="185" customFormat="1" ht="18" customHeight="1">
      <c r="B396" s="186">
        <v>4351</v>
      </c>
      <c r="C396" s="187">
        <v>5161</v>
      </c>
      <c r="D396" s="188" t="s">
        <v>101</v>
      </c>
      <c r="E396" s="189">
        <v>0</v>
      </c>
      <c r="F396" s="189">
        <v>0</v>
      </c>
      <c r="G396" s="189">
        <v>0</v>
      </c>
      <c r="H396" s="189">
        <v>0</v>
      </c>
      <c r="I396" s="184"/>
    </row>
    <row r="397" spans="2:9" s="185" customFormat="1" ht="18" customHeight="1">
      <c r="B397" s="186">
        <v>4351</v>
      </c>
      <c r="C397" s="187">
        <v>5162</v>
      </c>
      <c r="D397" s="188" t="s">
        <v>93</v>
      </c>
      <c r="E397" s="189">
        <v>4.22</v>
      </c>
      <c r="F397" s="189">
        <v>0</v>
      </c>
      <c r="G397" s="189">
        <v>0</v>
      </c>
      <c r="H397" s="189">
        <v>0</v>
      </c>
      <c r="I397" s="184"/>
    </row>
    <row r="398" spans="2:9" s="185" customFormat="1" ht="18" customHeight="1">
      <c r="B398" s="186">
        <v>4351</v>
      </c>
      <c r="C398" s="187">
        <v>5167</v>
      </c>
      <c r="D398" s="188" t="s">
        <v>102</v>
      </c>
      <c r="E398" s="189">
        <v>0</v>
      </c>
      <c r="F398" s="189">
        <v>0</v>
      </c>
      <c r="G398" s="189">
        <v>0</v>
      </c>
      <c r="H398" s="189">
        <v>0</v>
      </c>
      <c r="I398" s="184"/>
    </row>
    <row r="399" spans="2:9" s="185" customFormat="1" ht="18" customHeight="1">
      <c r="B399" s="186">
        <v>4351</v>
      </c>
      <c r="C399" s="187">
        <v>5169</v>
      </c>
      <c r="D399" s="188" t="s">
        <v>62</v>
      </c>
      <c r="E399" s="189">
        <v>133.57</v>
      </c>
      <c r="F399" s="189">
        <v>77.26</v>
      </c>
      <c r="G399" s="189">
        <v>23.64</v>
      </c>
      <c r="H399" s="189">
        <v>0</v>
      </c>
      <c r="I399" s="184"/>
    </row>
    <row r="400" spans="2:9" s="185" customFormat="1" ht="18" customHeight="1">
      <c r="B400" s="186">
        <v>4351</v>
      </c>
      <c r="C400" s="187">
        <v>5171</v>
      </c>
      <c r="D400" s="188" t="s">
        <v>64</v>
      </c>
      <c r="E400" s="189">
        <v>0</v>
      </c>
      <c r="F400" s="189">
        <v>0</v>
      </c>
      <c r="G400" s="189">
        <v>1.12</v>
      </c>
      <c r="H400" s="189">
        <v>0</v>
      </c>
      <c r="I400" s="184"/>
    </row>
    <row r="401" spans="2:9" s="185" customFormat="1" ht="18" customHeight="1">
      <c r="B401" s="186">
        <v>4351</v>
      </c>
      <c r="C401" s="187">
        <v>5182</v>
      </c>
      <c r="D401" s="188" t="s">
        <v>103</v>
      </c>
      <c r="E401" s="189">
        <v>0</v>
      </c>
      <c r="F401" s="189">
        <v>0</v>
      </c>
      <c r="G401" s="189">
        <v>0</v>
      </c>
      <c r="H401" s="189">
        <v>0</v>
      </c>
      <c r="I401" s="184"/>
    </row>
    <row r="402" spans="2:9" s="185" customFormat="1" ht="18" customHeight="1">
      <c r="B402" s="186">
        <v>4351</v>
      </c>
      <c r="C402" s="187">
        <v>6121</v>
      </c>
      <c r="D402" s="188" t="s">
        <v>65</v>
      </c>
      <c r="E402" s="189">
        <v>0</v>
      </c>
      <c r="F402" s="189">
        <v>0</v>
      </c>
      <c r="G402" s="189">
        <v>0</v>
      </c>
      <c r="H402" s="189">
        <v>0</v>
      </c>
      <c r="I402" s="184"/>
    </row>
    <row r="403" spans="1:9" s="185" customFormat="1" ht="18" customHeight="1">
      <c r="A403" s="197"/>
      <c r="B403" s="663">
        <v>4351</v>
      </c>
      <c r="C403" s="664" t="s">
        <v>19</v>
      </c>
      <c r="D403" s="665" t="s">
        <v>213</v>
      </c>
      <c r="E403" s="666">
        <f>SUM(E386:E402)</f>
        <v>424.02</v>
      </c>
      <c r="F403" s="666">
        <f>SUM(F386:F402)</f>
        <v>125.09</v>
      </c>
      <c r="G403" s="666">
        <f>SUM(G386:G402)</f>
        <v>38.32</v>
      </c>
      <c r="H403" s="666">
        <f>SUM(H386:H402)</f>
        <v>15</v>
      </c>
      <c r="I403" s="196"/>
    </row>
    <row r="404" spans="1:9" s="185" customFormat="1" ht="18" customHeight="1" thickBot="1">
      <c r="A404" s="650"/>
      <c r="B404" s="630">
        <v>435</v>
      </c>
      <c r="C404" s="631" t="s">
        <v>21</v>
      </c>
      <c r="D404" s="632" t="s">
        <v>191</v>
      </c>
      <c r="E404" s="633">
        <f>SUM(E386:E402)</f>
        <v>424.02</v>
      </c>
      <c r="F404" s="670">
        <f>SUM(F386:F402)</f>
        <v>125.09</v>
      </c>
      <c r="G404" s="670">
        <f>SUM(G386:G402)</f>
        <v>38.32</v>
      </c>
      <c r="H404" s="670">
        <f>SUM(H386:H402)</f>
        <v>15</v>
      </c>
      <c r="I404" s="203"/>
    </row>
    <row r="405" spans="1:9" s="185" customFormat="1" ht="18" customHeight="1">
      <c r="A405" s="650"/>
      <c r="B405" s="637"/>
      <c r="C405" s="637"/>
      <c r="D405" s="637"/>
      <c r="E405" s="638"/>
      <c r="F405" s="690"/>
      <c r="G405" s="690"/>
      <c r="H405" s="690"/>
      <c r="I405" s="649"/>
    </row>
    <row r="406" spans="1:9" s="185" customFormat="1" ht="18" customHeight="1" thickBot="1">
      <c r="A406" s="650"/>
      <c r="B406" s="691"/>
      <c r="C406" s="691"/>
      <c r="D406" s="691"/>
      <c r="E406" s="692"/>
      <c r="F406" s="690"/>
      <c r="G406" s="690"/>
      <c r="H406" s="690"/>
      <c r="I406" s="649"/>
    </row>
    <row r="407" spans="1:9" s="168" customFormat="1" ht="18" customHeight="1">
      <c r="A407" s="325"/>
      <c r="B407" s="915" t="s">
        <v>15</v>
      </c>
      <c r="C407" s="917" t="s">
        <v>16</v>
      </c>
      <c r="D407" s="917" t="s">
        <v>131</v>
      </c>
      <c r="E407" s="913" t="s">
        <v>285</v>
      </c>
      <c r="F407" s="913" t="s">
        <v>316</v>
      </c>
      <c r="G407" s="913" t="s">
        <v>343</v>
      </c>
      <c r="H407" s="913" t="s">
        <v>356</v>
      </c>
      <c r="I407" s="324"/>
    </row>
    <row r="408" spans="1:9" s="168" customFormat="1" ht="18" customHeight="1" thickBot="1">
      <c r="A408" s="325"/>
      <c r="B408" s="916"/>
      <c r="C408" s="918"/>
      <c r="D408" s="919"/>
      <c r="E408" s="914"/>
      <c r="F408" s="914"/>
      <c r="G408" s="914"/>
      <c r="H408" s="914"/>
      <c r="I408" s="324"/>
    </row>
    <row r="409" spans="1:9" s="185" customFormat="1" ht="18" customHeight="1">
      <c r="A409" s="650"/>
      <c r="B409" s="288"/>
      <c r="C409" s="289"/>
      <c r="D409" s="290"/>
      <c r="E409" s="279"/>
      <c r="F409" s="369"/>
      <c r="G409" s="369"/>
      <c r="H409" s="369"/>
      <c r="I409" s="649"/>
    </row>
    <row r="410" spans="1:9" s="185" customFormat="1" ht="18" customHeight="1">
      <c r="A410" s="237"/>
      <c r="B410" s="186">
        <v>5512</v>
      </c>
      <c r="C410" s="187">
        <v>5019</v>
      </c>
      <c r="D410" s="188" t="s">
        <v>106</v>
      </c>
      <c r="E410" s="189">
        <v>0</v>
      </c>
      <c r="F410" s="182">
        <v>2.67</v>
      </c>
      <c r="G410" s="182">
        <v>6.35</v>
      </c>
      <c r="H410" s="182">
        <v>5</v>
      </c>
      <c r="I410" s="236"/>
    </row>
    <row r="411" spans="2:9" s="185" customFormat="1" ht="18" customHeight="1">
      <c r="B411" s="186">
        <v>5512</v>
      </c>
      <c r="C411" s="187">
        <v>5021</v>
      </c>
      <c r="D411" s="188" t="s">
        <v>75</v>
      </c>
      <c r="E411" s="189">
        <v>12.12</v>
      </c>
      <c r="F411" s="189">
        <v>12.12</v>
      </c>
      <c r="G411" s="189">
        <v>11.51</v>
      </c>
      <c r="H411" s="189">
        <v>12</v>
      </c>
      <c r="I411" s="184"/>
    </row>
    <row r="412" spans="2:9" s="185" customFormat="1" ht="18" customHeight="1">
      <c r="B412" s="186">
        <v>5512</v>
      </c>
      <c r="C412" s="187">
        <v>5032</v>
      </c>
      <c r="D412" s="188" t="s">
        <v>77</v>
      </c>
      <c r="E412" s="189">
        <v>0</v>
      </c>
      <c r="F412" s="189">
        <v>1.09</v>
      </c>
      <c r="G412" s="189">
        <v>1.03</v>
      </c>
      <c r="H412" s="189">
        <v>1</v>
      </c>
      <c r="I412" s="184"/>
    </row>
    <row r="413" spans="2:9" s="185" customFormat="1" ht="18" customHeight="1">
      <c r="B413" s="186">
        <v>5512</v>
      </c>
      <c r="C413" s="187">
        <v>5132</v>
      </c>
      <c r="D413" s="188" t="s">
        <v>92</v>
      </c>
      <c r="E413" s="189">
        <v>0.91</v>
      </c>
      <c r="F413" s="189">
        <v>0.5</v>
      </c>
      <c r="G413" s="189">
        <v>76.96</v>
      </c>
      <c r="H413" s="189">
        <v>20</v>
      </c>
      <c r="I413" s="184"/>
    </row>
    <row r="414" spans="2:9" s="185" customFormat="1" ht="18" customHeight="1">
      <c r="B414" s="186">
        <v>5512</v>
      </c>
      <c r="C414" s="187">
        <v>5133</v>
      </c>
      <c r="D414" s="188" t="s">
        <v>253</v>
      </c>
      <c r="E414" s="189">
        <v>0</v>
      </c>
      <c r="F414" s="189">
        <v>0</v>
      </c>
      <c r="G414" s="189">
        <v>6.04</v>
      </c>
      <c r="H414" s="189">
        <v>0</v>
      </c>
      <c r="I414" s="184"/>
    </row>
    <row r="415" spans="2:9" s="185" customFormat="1" ht="18" customHeight="1">
      <c r="B415" s="186">
        <v>5512</v>
      </c>
      <c r="C415" s="187">
        <v>5137</v>
      </c>
      <c r="D415" s="188" t="s">
        <v>78</v>
      </c>
      <c r="E415" s="189">
        <v>4.12</v>
      </c>
      <c r="F415" s="189">
        <v>3.58</v>
      </c>
      <c r="G415" s="189">
        <v>15.77</v>
      </c>
      <c r="H415" s="189">
        <v>10</v>
      </c>
      <c r="I415" s="184"/>
    </row>
    <row r="416" spans="2:9" s="185" customFormat="1" ht="18" customHeight="1">
      <c r="B416" s="186">
        <v>5512</v>
      </c>
      <c r="C416" s="187">
        <v>5139</v>
      </c>
      <c r="D416" s="188" t="s">
        <v>71</v>
      </c>
      <c r="E416" s="189">
        <v>0</v>
      </c>
      <c r="F416" s="189">
        <v>46.2</v>
      </c>
      <c r="G416" s="189">
        <v>42.78</v>
      </c>
      <c r="H416" s="189">
        <v>40</v>
      </c>
      <c r="I416" s="184"/>
    </row>
    <row r="417" spans="2:9" s="185" customFormat="1" ht="18" customHeight="1">
      <c r="B417" s="186">
        <v>5512</v>
      </c>
      <c r="C417" s="187">
        <v>5151</v>
      </c>
      <c r="D417" s="188" t="s">
        <v>88</v>
      </c>
      <c r="E417" s="189">
        <v>0.18</v>
      </c>
      <c r="F417" s="189">
        <v>0.5</v>
      </c>
      <c r="G417" s="189">
        <v>0.96</v>
      </c>
      <c r="H417" s="189">
        <v>1</v>
      </c>
      <c r="I417" s="184"/>
    </row>
    <row r="418" spans="2:9" s="185" customFormat="1" ht="18" customHeight="1">
      <c r="B418" s="186">
        <v>5512</v>
      </c>
      <c r="C418" s="187">
        <v>5153</v>
      </c>
      <c r="D418" s="188" t="s">
        <v>73</v>
      </c>
      <c r="E418" s="189">
        <v>0</v>
      </c>
      <c r="F418" s="189">
        <v>0</v>
      </c>
      <c r="G418" s="189">
        <v>6</v>
      </c>
      <c r="H418" s="189">
        <v>10</v>
      </c>
      <c r="I418" s="184"/>
    </row>
    <row r="419" spans="2:9" s="185" customFormat="1" ht="18" customHeight="1">
      <c r="B419" s="186">
        <v>5512</v>
      </c>
      <c r="C419" s="187">
        <v>5154</v>
      </c>
      <c r="D419" s="188" t="s">
        <v>68</v>
      </c>
      <c r="E419" s="189">
        <v>108.46</v>
      </c>
      <c r="F419" s="189">
        <v>51.35</v>
      </c>
      <c r="G419" s="189">
        <v>16.6</v>
      </c>
      <c r="H419" s="189">
        <v>0</v>
      </c>
      <c r="I419" s="184"/>
    </row>
    <row r="420" spans="2:9" s="185" customFormat="1" ht="18" customHeight="1">
      <c r="B420" s="186">
        <v>5512</v>
      </c>
      <c r="C420" s="187">
        <v>5156</v>
      </c>
      <c r="D420" s="188" t="s">
        <v>82</v>
      </c>
      <c r="E420" s="189">
        <v>8.61</v>
      </c>
      <c r="F420" s="189">
        <v>13.31</v>
      </c>
      <c r="G420" s="189">
        <v>14.07</v>
      </c>
      <c r="H420" s="189">
        <v>15</v>
      </c>
      <c r="I420" s="184"/>
    </row>
    <row r="421" spans="2:9" s="185" customFormat="1" ht="18" customHeight="1">
      <c r="B421" s="186">
        <v>5512</v>
      </c>
      <c r="C421" s="187">
        <v>5162</v>
      </c>
      <c r="D421" s="188" t="s">
        <v>93</v>
      </c>
      <c r="E421" s="189">
        <v>8.99</v>
      </c>
      <c r="F421" s="189">
        <v>3.34</v>
      </c>
      <c r="G421" s="189">
        <v>0</v>
      </c>
      <c r="H421" s="189">
        <v>0</v>
      </c>
      <c r="I421" s="184"/>
    </row>
    <row r="422" spans="2:9" s="185" customFormat="1" ht="18" customHeight="1">
      <c r="B422" s="186">
        <v>5512</v>
      </c>
      <c r="C422" s="187">
        <v>5163</v>
      </c>
      <c r="D422" s="188" t="s">
        <v>107</v>
      </c>
      <c r="E422" s="189">
        <v>6.98</v>
      </c>
      <c r="F422" s="189">
        <v>6.98</v>
      </c>
      <c r="G422" s="189">
        <v>6.98</v>
      </c>
      <c r="H422" s="189">
        <v>7</v>
      </c>
      <c r="I422" s="184"/>
    </row>
    <row r="423" spans="2:9" s="185" customFormat="1" ht="18" customHeight="1">
      <c r="B423" s="186">
        <v>5512</v>
      </c>
      <c r="C423" s="187">
        <v>5167</v>
      </c>
      <c r="D423" s="188" t="s">
        <v>102</v>
      </c>
      <c r="E423" s="189">
        <v>7</v>
      </c>
      <c r="F423" s="189">
        <v>7.2</v>
      </c>
      <c r="G423" s="189">
        <v>6.3</v>
      </c>
      <c r="H423" s="189">
        <v>7</v>
      </c>
      <c r="I423" s="184"/>
    </row>
    <row r="424" spans="2:9" s="185" customFormat="1" ht="18" customHeight="1">
      <c r="B424" s="186">
        <v>5512</v>
      </c>
      <c r="C424" s="187">
        <v>5169</v>
      </c>
      <c r="D424" s="188" t="s">
        <v>62</v>
      </c>
      <c r="E424" s="189">
        <v>4.43</v>
      </c>
      <c r="F424" s="189">
        <v>16.19</v>
      </c>
      <c r="G424" s="189">
        <v>19.37</v>
      </c>
      <c r="H424" s="189">
        <v>20</v>
      </c>
      <c r="I424" s="184"/>
    </row>
    <row r="425" spans="2:9" s="185" customFormat="1" ht="18" customHeight="1">
      <c r="B425" s="186">
        <v>5512</v>
      </c>
      <c r="C425" s="187">
        <v>5171</v>
      </c>
      <c r="D425" s="188" t="s">
        <v>64</v>
      </c>
      <c r="E425" s="189">
        <v>0</v>
      </c>
      <c r="F425" s="189">
        <v>15.04</v>
      </c>
      <c r="G425" s="189">
        <v>16.08</v>
      </c>
      <c r="H425" s="189">
        <v>15</v>
      </c>
      <c r="I425" s="184"/>
    </row>
    <row r="426" spans="2:9" s="185" customFormat="1" ht="18" customHeight="1">
      <c r="B426" s="186">
        <v>5512</v>
      </c>
      <c r="C426" s="187">
        <v>5173</v>
      </c>
      <c r="D426" s="188" t="s">
        <v>83</v>
      </c>
      <c r="E426" s="189">
        <v>0</v>
      </c>
      <c r="F426" s="189">
        <v>0</v>
      </c>
      <c r="G426" s="189">
        <v>2.5</v>
      </c>
      <c r="H426" s="189">
        <v>2</v>
      </c>
      <c r="I426" s="184"/>
    </row>
    <row r="427" spans="2:9" s="185" customFormat="1" ht="18" customHeight="1">
      <c r="B427" s="186">
        <v>5512</v>
      </c>
      <c r="C427" s="187">
        <v>5175</v>
      </c>
      <c r="D427" s="188" t="s">
        <v>84</v>
      </c>
      <c r="E427" s="189">
        <v>39.75</v>
      </c>
      <c r="F427" s="189">
        <v>7.06</v>
      </c>
      <c r="G427" s="189">
        <v>3.58</v>
      </c>
      <c r="H427" s="189">
        <v>3</v>
      </c>
      <c r="I427" s="184"/>
    </row>
    <row r="428" spans="2:9" s="185" customFormat="1" ht="18" customHeight="1">
      <c r="B428" s="186">
        <v>5512</v>
      </c>
      <c r="C428" s="187">
        <v>5191</v>
      </c>
      <c r="D428" s="188" t="s">
        <v>122</v>
      </c>
      <c r="E428" s="189">
        <v>0</v>
      </c>
      <c r="F428" s="189">
        <v>0</v>
      </c>
      <c r="G428" s="189">
        <v>0</v>
      </c>
      <c r="H428" s="189">
        <v>0</v>
      </c>
      <c r="I428" s="184"/>
    </row>
    <row r="429" spans="2:9" s="185" customFormat="1" ht="18" customHeight="1">
      <c r="B429" s="186">
        <v>5512</v>
      </c>
      <c r="C429" s="187">
        <v>5194</v>
      </c>
      <c r="D429" s="188" t="s">
        <v>80</v>
      </c>
      <c r="E429" s="189">
        <v>1.88</v>
      </c>
      <c r="F429" s="189">
        <v>0</v>
      </c>
      <c r="G429" s="189">
        <v>0.83</v>
      </c>
      <c r="H429" s="189">
        <v>1</v>
      </c>
      <c r="I429" s="184"/>
    </row>
    <row r="430" spans="2:9" s="185" customFormat="1" ht="18" customHeight="1">
      <c r="B430" s="186">
        <v>5512</v>
      </c>
      <c r="C430" s="187">
        <v>5222</v>
      </c>
      <c r="D430" s="188" t="s">
        <v>146</v>
      </c>
      <c r="E430" s="189">
        <v>15</v>
      </c>
      <c r="F430" s="189">
        <v>9.5</v>
      </c>
      <c r="G430" s="189">
        <v>33</v>
      </c>
      <c r="H430" s="189">
        <v>20</v>
      </c>
      <c r="I430" s="184"/>
    </row>
    <row r="431" spans="2:9" s="185" customFormat="1" ht="18" customHeight="1">
      <c r="B431" s="186">
        <v>5512</v>
      </c>
      <c r="C431" s="187">
        <v>6121</v>
      </c>
      <c r="D431" s="188" t="s">
        <v>65</v>
      </c>
      <c r="E431" s="189">
        <v>730.7</v>
      </c>
      <c r="F431" s="189">
        <v>440.8</v>
      </c>
      <c r="G431" s="189">
        <v>0</v>
      </c>
      <c r="H431" s="189">
        <v>0</v>
      </c>
      <c r="I431" s="184"/>
    </row>
    <row r="432" spans="2:9" s="185" customFormat="1" ht="18" customHeight="1">
      <c r="B432" s="186">
        <v>5512</v>
      </c>
      <c r="C432" s="187">
        <v>6122</v>
      </c>
      <c r="D432" s="188" t="s">
        <v>94</v>
      </c>
      <c r="E432" s="189">
        <v>0</v>
      </c>
      <c r="F432" s="189">
        <v>39.2</v>
      </c>
      <c r="G432" s="189">
        <v>0</v>
      </c>
      <c r="H432" s="189">
        <v>0</v>
      </c>
      <c r="I432" s="184"/>
    </row>
    <row r="433" spans="1:9" s="185" customFormat="1" ht="18" customHeight="1">
      <c r="A433" s="197"/>
      <c r="B433" s="663">
        <v>5512</v>
      </c>
      <c r="C433" s="664" t="s">
        <v>19</v>
      </c>
      <c r="D433" s="665" t="s">
        <v>108</v>
      </c>
      <c r="E433" s="666">
        <f>SUM(E410:E432)</f>
        <v>949.13</v>
      </c>
      <c r="F433" s="666">
        <f>SUM(F410:F432)</f>
        <v>676.63</v>
      </c>
      <c r="G433" s="666">
        <f>SUM(G410:G432)</f>
        <v>286.71000000000004</v>
      </c>
      <c r="H433" s="666">
        <f>SUM(H410:H432)</f>
        <v>189</v>
      </c>
      <c r="I433" s="196"/>
    </row>
    <row r="434" spans="1:9" s="185" customFormat="1" ht="18" customHeight="1">
      <c r="A434" s="204"/>
      <c r="B434" s="623">
        <v>551</v>
      </c>
      <c r="C434" s="615" t="s">
        <v>21</v>
      </c>
      <c r="D434" s="616" t="s">
        <v>108</v>
      </c>
      <c r="E434" s="624">
        <f>E433</f>
        <v>949.13</v>
      </c>
      <c r="F434" s="624">
        <f>F433</f>
        <v>676.63</v>
      </c>
      <c r="G434" s="624">
        <f>G433</f>
        <v>286.71000000000004</v>
      </c>
      <c r="H434" s="624">
        <f>H433</f>
        <v>189</v>
      </c>
      <c r="I434" s="203"/>
    </row>
    <row r="435" spans="2:9" s="185" customFormat="1" ht="18" customHeight="1">
      <c r="B435" s="186">
        <v>6112</v>
      </c>
      <c r="C435" s="187">
        <v>5023</v>
      </c>
      <c r="D435" s="188" t="s">
        <v>109</v>
      </c>
      <c r="E435" s="189">
        <v>739.16</v>
      </c>
      <c r="F435" s="189">
        <v>762.04</v>
      </c>
      <c r="G435" s="189">
        <v>992.94</v>
      </c>
      <c r="H435" s="189">
        <v>845</v>
      </c>
      <c r="I435" s="184"/>
    </row>
    <row r="436" spans="2:9" s="185" customFormat="1" ht="18" customHeight="1">
      <c r="B436" s="186">
        <v>6112</v>
      </c>
      <c r="C436" s="187">
        <v>5029</v>
      </c>
      <c r="D436" s="188" t="s">
        <v>110</v>
      </c>
      <c r="E436" s="189">
        <v>0</v>
      </c>
      <c r="F436" s="189">
        <v>0</v>
      </c>
      <c r="G436" s="189">
        <v>0</v>
      </c>
      <c r="H436" s="189">
        <v>0</v>
      </c>
      <c r="I436" s="184"/>
    </row>
    <row r="437" spans="2:9" s="185" customFormat="1" ht="18" customHeight="1">
      <c r="B437" s="186">
        <v>6112</v>
      </c>
      <c r="C437" s="187">
        <v>5031</v>
      </c>
      <c r="D437" s="188" t="s">
        <v>76</v>
      </c>
      <c r="E437" s="189">
        <v>140.37</v>
      </c>
      <c r="F437" s="189">
        <v>133.8</v>
      </c>
      <c r="G437" s="189">
        <v>125.77</v>
      </c>
      <c r="H437" s="189">
        <v>130</v>
      </c>
      <c r="I437" s="184"/>
    </row>
    <row r="438" spans="2:9" s="185" customFormat="1" ht="18" customHeight="1">
      <c r="B438" s="186">
        <v>6112</v>
      </c>
      <c r="C438" s="187">
        <v>5032</v>
      </c>
      <c r="D438" s="188" t="s">
        <v>77</v>
      </c>
      <c r="E438" s="189">
        <v>68.93</v>
      </c>
      <c r="F438" s="189">
        <v>70</v>
      </c>
      <c r="G438" s="189">
        <v>65.74</v>
      </c>
      <c r="H438" s="189">
        <v>72</v>
      </c>
      <c r="I438" s="184"/>
    </row>
    <row r="439" spans="2:9" s="185" customFormat="1" ht="18" customHeight="1">
      <c r="B439" s="186">
        <v>6112</v>
      </c>
      <c r="C439" s="187">
        <v>5499</v>
      </c>
      <c r="D439" s="188" t="s">
        <v>104</v>
      </c>
      <c r="E439" s="189">
        <v>0</v>
      </c>
      <c r="F439" s="189">
        <v>0</v>
      </c>
      <c r="G439" s="189">
        <v>2.37</v>
      </c>
      <c r="H439" s="189">
        <v>0</v>
      </c>
      <c r="I439" s="184"/>
    </row>
    <row r="440" spans="1:9" s="185" customFormat="1" ht="18" customHeight="1">
      <c r="A440" s="197"/>
      <c r="B440" s="663">
        <v>6112</v>
      </c>
      <c r="C440" s="664" t="s">
        <v>19</v>
      </c>
      <c r="D440" s="665" t="s">
        <v>111</v>
      </c>
      <c r="E440" s="666">
        <f>SUM(E435:E439)</f>
        <v>948.46</v>
      </c>
      <c r="F440" s="666">
        <f>SUM(F435:F439)</f>
        <v>965.8399999999999</v>
      </c>
      <c r="G440" s="666">
        <f>SUM(G435:G439)</f>
        <v>1186.82</v>
      </c>
      <c r="H440" s="666">
        <f>SUM(H435:H439)</f>
        <v>1047</v>
      </c>
      <c r="I440" s="196"/>
    </row>
    <row r="441" spans="2:9" s="185" customFormat="1" ht="18" customHeight="1">
      <c r="B441" s="186">
        <v>6114</v>
      </c>
      <c r="C441" s="187">
        <v>5021</v>
      </c>
      <c r="D441" s="188" t="s">
        <v>75</v>
      </c>
      <c r="E441" s="189">
        <v>0</v>
      </c>
      <c r="F441" s="189">
        <v>21.3</v>
      </c>
      <c r="G441" s="189">
        <v>21.89</v>
      </c>
      <c r="H441" s="189">
        <v>0</v>
      </c>
      <c r="I441" s="184"/>
    </row>
    <row r="442" spans="2:9" s="185" customFormat="1" ht="18" customHeight="1">
      <c r="B442" s="186">
        <v>6114</v>
      </c>
      <c r="C442" s="187">
        <v>5032</v>
      </c>
      <c r="D442" s="188" t="s">
        <v>77</v>
      </c>
      <c r="E442" s="189">
        <v>0</v>
      </c>
      <c r="F442" s="189">
        <v>1.26</v>
      </c>
      <c r="G442" s="189">
        <v>1.26</v>
      </c>
      <c r="H442" s="189">
        <v>0</v>
      </c>
      <c r="I442" s="184"/>
    </row>
    <row r="443" spans="2:9" s="185" customFormat="1" ht="18" customHeight="1">
      <c r="B443" s="186">
        <v>6114</v>
      </c>
      <c r="C443" s="187">
        <v>5139</v>
      </c>
      <c r="D443" s="188" t="s">
        <v>71</v>
      </c>
      <c r="E443" s="189">
        <v>0</v>
      </c>
      <c r="F443" s="189">
        <v>5.58</v>
      </c>
      <c r="G443" s="189">
        <v>10.22</v>
      </c>
      <c r="H443" s="189">
        <v>0</v>
      </c>
      <c r="I443" s="184"/>
    </row>
    <row r="444" spans="2:9" s="185" customFormat="1" ht="18" customHeight="1">
      <c r="B444" s="186">
        <v>6114</v>
      </c>
      <c r="C444" s="187">
        <v>5153</v>
      </c>
      <c r="D444" s="188" t="s">
        <v>73</v>
      </c>
      <c r="E444" s="189">
        <v>0</v>
      </c>
      <c r="F444" s="189">
        <v>1.9</v>
      </c>
      <c r="G444" s="189">
        <v>1.9</v>
      </c>
      <c r="H444" s="189">
        <v>0</v>
      </c>
      <c r="I444" s="184"/>
    </row>
    <row r="445" spans="2:9" s="185" customFormat="1" ht="18" customHeight="1">
      <c r="B445" s="186">
        <v>6114</v>
      </c>
      <c r="C445" s="187">
        <v>5154</v>
      </c>
      <c r="D445" s="188" t="s">
        <v>68</v>
      </c>
      <c r="E445" s="189">
        <v>0</v>
      </c>
      <c r="F445" s="189">
        <v>2</v>
      </c>
      <c r="G445" s="189">
        <v>2</v>
      </c>
      <c r="H445" s="189">
        <v>0</v>
      </c>
      <c r="I445" s="184"/>
    </row>
    <row r="446" spans="2:9" s="185" customFormat="1" ht="18" customHeight="1">
      <c r="B446" s="186">
        <v>6114</v>
      </c>
      <c r="C446" s="187">
        <v>5161</v>
      </c>
      <c r="D446" s="188" t="s">
        <v>101</v>
      </c>
      <c r="E446" s="189">
        <v>0</v>
      </c>
      <c r="F446" s="189">
        <v>0</v>
      </c>
      <c r="G446" s="189">
        <v>0.21</v>
      </c>
      <c r="H446" s="189">
        <v>0</v>
      </c>
      <c r="I446" s="184"/>
    </row>
    <row r="447" spans="2:9" s="185" customFormat="1" ht="18" customHeight="1">
      <c r="B447" s="186">
        <v>6114</v>
      </c>
      <c r="C447" s="187">
        <v>5162</v>
      </c>
      <c r="D447" s="188" t="s">
        <v>93</v>
      </c>
      <c r="E447" s="189">
        <v>0</v>
      </c>
      <c r="F447" s="189">
        <v>0.71</v>
      </c>
      <c r="G447" s="189">
        <v>0</v>
      </c>
      <c r="H447" s="189">
        <v>0</v>
      </c>
      <c r="I447" s="184"/>
    </row>
    <row r="448" spans="2:9" s="185" customFormat="1" ht="18" customHeight="1">
      <c r="B448" s="186">
        <v>6114</v>
      </c>
      <c r="C448" s="187">
        <v>5169</v>
      </c>
      <c r="D448" s="188" t="s">
        <v>62</v>
      </c>
      <c r="E448" s="189">
        <v>0</v>
      </c>
      <c r="F448" s="189">
        <v>0</v>
      </c>
      <c r="G448" s="189">
        <v>2.2</v>
      </c>
      <c r="H448" s="189">
        <v>0</v>
      </c>
      <c r="I448" s="184"/>
    </row>
    <row r="449" spans="2:9" s="185" customFormat="1" ht="18" customHeight="1">
      <c r="B449" s="186">
        <v>6114</v>
      </c>
      <c r="C449" s="187">
        <v>5175</v>
      </c>
      <c r="D449" s="188" t="s">
        <v>84</v>
      </c>
      <c r="E449" s="189">
        <v>0</v>
      </c>
      <c r="F449" s="189">
        <v>2.88</v>
      </c>
      <c r="G449" s="189">
        <v>1.22</v>
      </c>
      <c r="H449" s="189">
        <v>0</v>
      </c>
      <c r="I449" s="184"/>
    </row>
    <row r="450" spans="1:9" s="185" customFormat="1" ht="18" customHeight="1">
      <c r="A450" s="197"/>
      <c r="B450" s="663">
        <v>6114</v>
      </c>
      <c r="C450" s="664" t="s">
        <v>19</v>
      </c>
      <c r="D450" s="665" t="s">
        <v>112</v>
      </c>
      <c r="E450" s="666">
        <f>SUM(E441:E449)</f>
        <v>0</v>
      </c>
      <c r="F450" s="666">
        <f>SUM(F441:F449)</f>
        <v>35.63</v>
      </c>
      <c r="G450" s="666">
        <f>SUM(G441:G449)</f>
        <v>40.900000000000006</v>
      </c>
      <c r="H450" s="666">
        <f>SUM(H441:H449)</f>
        <v>0</v>
      </c>
      <c r="I450" s="196"/>
    </row>
    <row r="451" spans="1:9" s="185" customFormat="1" ht="18" customHeight="1">
      <c r="A451" s="197"/>
      <c r="B451" s="186">
        <v>6115</v>
      </c>
      <c r="C451" s="187">
        <v>5019</v>
      </c>
      <c r="D451" s="188" t="s">
        <v>106</v>
      </c>
      <c r="E451" s="189">
        <v>0</v>
      </c>
      <c r="F451" s="189">
        <v>0</v>
      </c>
      <c r="G451" s="189">
        <v>1.32</v>
      </c>
      <c r="H451" s="189">
        <v>0</v>
      </c>
      <c r="I451" s="196"/>
    </row>
    <row r="452" spans="2:9" s="185" customFormat="1" ht="18" customHeight="1">
      <c r="B452" s="186">
        <v>6115</v>
      </c>
      <c r="C452" s="187">
        <v>5021</v>
      </c>
      <c r="D452" s="188" t="s">
        <v>75</v>
      </c>
      <c r="E452" s="189">
        <v>17.72</v>
      </c>
      <c r="F452" s="189">
        <v>0</v>
      </c>
      <c r="G452" s="189">
        <v>34.82</v>
      </c>
      <c r="H452" s="189">
        <v>0</v>
      </c>
      <c r="I452" s="184"/>
    </row>
    <row r="453" spans="2:9" s="185" customFormat="1" ht="18" customHeight="1">
      <c r="B453" s="186">
        <v>6115</v>
      </c>
      <c r="C453" s="187">
        <v>5032</v>
      </c>
      <c r="D453" s="188" t="s">
        <v>77</v>
      </c>
      <c r="E453" s="189">
        <v>1.26</v>
      </c>
      <c r="F453" s="189">
        <v>0</v>
      </c>
      <c r="G453" s="189">
        <v>1.8</v>
      </c>
      <c r="H453" s="189">
        <v>0</v>
      </c>
      <c r="I453" s="184"/>
    </row>
    <row r="454" spans="2:9" s="185" customFormat="1" ht="18" customHeight="1">
      <c r="B454" s="186">
        <v>6115</v>
      </c>
      <c r="C454" s="187">
        <v>5139</v>
      </c>
      <c r="D454" s="188" t="s">
        <v>71</v>
      </c>
      <c r="E454" s="189">
        <v>4.07</v>
      </c>
      <c r="F454" s="189">
        <v>0</v>
      </c>
      <c r="G454" s="189">
        <v>7.6</v>
      </c>
      <c r="H454" s="189">
        <v>0</v>
      </c>
      <c r="I454" s="184"/>
    </row>
    <row r="455" spans="2:9" s="185" customFormat="1" ht="18" customHeight="1">
      <c r="B455" s="186">
        <v>6115</v>
      </c>
      <c r="C455" s="187">
        <v>5153</v>
      </c>
      <c r="D455" s="188" t="s">
        <v>73</v>
      </c>
      <c r="E455" s="189">
        <v>1.1</v>
      </c>
      <c r="F455" s="189">
        <v>0</v>
      </c>
      <c r="G455" s="189">
        <v>3.78</v>
      </c>
      <c r="H455" s="189">
        <v>0</v>
      </c>
      <c r="I455" s="184"/>
    </row>
    <row r="456" spans="2:9" s="185" customFormat="1" ht="18" customHeight="1">
      <c r="B456" s="186">
        <v>6115</v>
      </c>
      <c r="C456" s="187">
        <v>5154</v>
      </c>
      <c r="D456" s="188" t="s">
        <v>68</v>
      </c>
      <c r="E456" s="189">
        <v>1.2</v>
      </c>
      <c r="F456" s="189">
        <v>0</v>
      </c>
      <c r="G456" s="189">
        <v>3.9</v>
      </c>
      <c r="H456" s="189">
        <v>0</v>
      </c>
      <c r="I456" s="184"/>
    </row>
    <row r="457" spans="2:9" s="185" customFormat="1" ht="18" customHeight="1">
      <c r="B457" s="186">
        <v>6115</v>
      </c>
      <c r="C457" s="187">
        <v>5162</v>
      </c>
      <c r="D457" s="188" t="s">
        <v>93</v>
      </c>
      <c r="E457" s="189">
        <v>0</v>
      </c>
      <c r="F457" s="189">
        <v>0</v>
      </c>
      <c r="G457" s="189">
        <v>0</v>
      </c>
      <c r="H457" s="189">
        <v>0</v>
      </c>
      <c r="I457" s="184"/>
    </row>
    <row r="458" spans="2:9" s="185" customFormat="1" ht="18" customHeight="1">
      <c r="B458" s="186">
        <v>6115</v>
      </c>
      <c r="C458" s="187">
        <v>5169</v>
      </c>
      <c r="D458" s="188" t="s">
        <v>62</v>
      </c>
      <c r="E458" s="189">
        <v>0</v>
      </c>
      <c r="F458" s="189">
        <v>0</v>
      </c>
      <c r="G458" s="189">
        <v>0</v>
      </c>
      <c r="H458" s="189">
        <v>0</v>
      </c>
      <c r="I458" s="184"/>
    </row>
    <row r="459" spans="2:9" s="185" customFormat="1" ht="18" customHeight="1">
      <c r="B459" s="186">
        <v>6115</v>
      </c>
      <c r="C459" s="187">
        <v>5171</v>
      </c>
      <c r="D459" s="188" t="s">
        <v>64</v>
      </c>
      <c r="E459" s="189">
        <v>0</v>
      </c>
      <c r="F459" s="189">
        <v>0</v>
      </c>
      <c r="G459" s="189">
        <v>0</v>
      </c>
      <c r="H459" s="189">
        <v>0</v>
      </c>
      <c r="I459" s="184"/>
    </row>
    <row r="460" spans="2:9" s="185" customFormat="1" ht="18" customHeight="1">
      <c r="B460" s="186">
        <v>6115</v>
      </c>
      <c r="C460" s="187">
        <v>5175</v>
      </c>
      <c r="D460" s="188" t="s">
        <v>84</v>
      </c>
      <c r="E460" s="189">
        <v>5.12</v>
      </c>
      <c r="F460" s="189">
        <v>0</v>
      </c>
      <c r="G460" s="189">
        <v>3</v>
      </c>
      <c r="H460" s="189">
        <v>0</v>
      </c>
      <c r="I460" s="184"/>
    </row>
    <row r="461" spans="1:9" s="185" customFormat="1" ht="18" customHeight="1">
      <c r="A461" s="197"/>
      <c r="B461" s="663">
        <v>6115</v>
      </c>
      <c r="C461" s="664" t="s">
        <v>19</v>
      </c>
      <c r="D461" s="665" t="s">
        <v>113</v>
      </c>
      <c r="E461" s="666">
        <f>SUM(E451:E460)</f>
        <v>30.470000000000002</v>
      </c>
      <c r="F461" s="666">
        <f>SUM(F451:F460)</f>
        <v>0</v>
      </c>
      <c r="G461" s="666">
        <f>SUM(G451:G460)</f>
        <v>56.22</v>
      </c>
      <c r="H461" s="666">
        <f>SUM(H451:H460)</f>
        <v>0</v>
      </c>
      <c r="I461" s="196"/>
    </row>
    <row r="462" spans="1:9" s="185" customFormat="1" ht="18" customHeight="1">
      <c r="A462" s="204"/>
      <c r="B462" s="630">
        <v>611</v>
      </c>
      <c r="C462" s="631" t="s">
        <v>21</v>
      </c>
      <c r="D462" s="632" t="s">
        <v>114</v>
      </c>
      <c r="E462" s="633">
        <f>E440+E450+E461</f>
        <v>978.9300000000001</v>
      </c>
      <c r="F462" s="633">
        <f>F440+F450+F461</f>
        <v>1001.4699999999999</v>
      </c>
      <c r="G462" s="633">
        <f>G440+G450+G461</f>
        <v>1283.94</v>
      </c>
      <c r="H462" s="633">
        <f>H440+H450+H461</f>
        <v>1047</v>
      </c>
      <c r="I462" s="203"/>
    </row>
    <row r="463" spans="1:9" s="185" customFormat="1" ht="18" customHeight="1">
      <c r="A463" s="204"/>
      <c r="B463" s="186">
        <v>6149</v>
      </c>
      <c r="C463" s="187">
        <v>5139</v>
      </c>
      <c r="D463" s="188" t="s">
        <v>71</v>
      </c>
      <c r="E463" s="189">
        <v>0</v>
      </c>
      <c r="F463" s="189">
        <v>0</v>
      </c>
      <c r="G463" s="189">
        <v>5.31</v>
      </c>
      <c r="H463" s="189">
        <v>0</v>
      </c>
      <c r="I463" s="203"/>
    </row>
    <row r="464" spans="1:9" s="185" customFormat="1" ht="18" customHeight="1">
      <c r="A464" s="204"/>
      <c r="B464" s="663">
        <v>6149</v>
      </c>
      <c r="C464" s="664" t="s">
        <v>19</v>
      </c>
      <c r="D464" s="665" t="s">
        <v>347</v>
      </c>
      <c r="E464" s="666">
        <f>E463</f>
        <v>0</v>
      </c>
      <c r="F464" s="666">
        <f aca="true" t="shared" si="9" ref="F464:H465">F463</f>
        <v>0</v>
      </c>
      <c r="G464" s="666">
        <f t="shared" si="9"/>
        <v>5.31</v>
      </c>
      <c r="H464" s="666">
        <f t="shared" si="9"/>
        <v>0</v>
      </c>
      <c r="I464" s="203"/>
    </row>
    <row r="465" spans="1:9" s="185" customFormat="1" ht="18" customHeight="1">
      <c r="A465" s="204"/>
      <c r="B465" s="630">
        <v>614</v>
      </c>
      <c r="C465" s="631" t="s">
        <v>21</v>
      </c>
      <c r="D465" s="632" t="s">
        <v>348</v>
      </c>
      <c r="E465" s="633">
        <f>E464</f>
        <v>0</v>
      </c>
      <c r="F465" s="633">
        <f t="shared" si="9"/>
        <v>0</v>
      </c>
      <c r="G465" s="633">
        <f t="shared" si="9"/>
        <v>5.31</v>
      </c>
      <c r="H465" s="633">
        <f t="shared" si="9"/>
        <v>0</v>
      </c>
      <c r="I465" s="203"/>
    </row>
    <row r="466" spans="2:9" s="185" customFormat="1" ht="18" customHeight="1">
      <c r="B466" s="186">
        <v>6171</v>
      </c>
      <c r="C466" s="187">
        <v>5011</v>
      </c>
      <c r="D466" s="188" t="s">
        <v>91</v>
      </c>
      <c r="E466" s="189">
        <v>1928.41</v>
      </c>
      <c r="F466" s="189">
        <v>1906.88</v>
      </c>
      <c r="G466" s="189">
        <v>1912.54</v>
      </c>
      <c r="H466" s="189">
        <v>1900</v>
      </c>
      <c r="I466" s="184"/>
    </row>
    <row r="467" spans="2:9" s="185" customFormat="1" ht="18" customHeight="1">
      <c r="B467" s="186">
        <v>6171</v>
      </c>
      <c r="C467" s="187">
        <v>5021</v>
      </c>
      <c r="D467" s="188" t="s">
        <v>75</v>
      </c>
      <c r="E467" s="189">
        <v>7.5</v>
      </c>
      <c r="F467" s="189">
        <v>0</v>
      </c>
      <c r="G467" s="189">
        <v>30.36</v>
      </c>
      <c r="H467" s="189">
        <v>0</v>
      </c>
      <c r="I467" s="184"/>
    </row>
    <row r="468" spans="2:9" s="185" customFormat="1" ht="18" customHeight="1">
      <c r="B468" s="186">
        <v>6171</v>
      </c>
      <c r="C468" s="187">
        <v>5031</v>
      </c>
      <c r="D468" s="188" t="s">
        <v>76</v>
      </c>
      <c r="E468" s="189">
        <v>507.69</v>
      </c>
      <c r="F468" s="189">
        <v>471.9</v>
      </c>
      <c r="G468" s="189">
        <v>483.54</v>
      </c>
      <c r="H468" s="189">
        <v>476</v>
      </c>
      <c r="I468" s="184"/>
    </row>
    <row r="469" spans="2:9" s="185" customFormat="1" ht="18" customHeight="1">
      <c r="B469" s="186">
        <v>6171</v>
      </c>
      <c r="C469" s="187">
        <v>5032</v>
      </c>
      <c r="D469" s="188" t="s">
        <v>77</v>
      </c>
      <c r="E469" s="189">
        <v>175.94</v>
      </c>
      <c r="F469" s="189">
        <v>171.62</v>
      </c>
      <c r="G469" s="189">
        <v>174.27</v>
      </c>
      <c r="H469" s="189">
        <v>172</v>
      </c>
      <c r="I469" s="184"/>
    </row>
    <row r="470" spans="2:9" s="185" customFormat="1" ht="18" customHeight="1">
      <c r="B470" s="186">
        <v>6171</v>
      </c>
      <c r="C470" s="187">
        <v>5038</v>
      </c>
      <c r="D470" s="188" t="s">
        <v>115</v>
      </c>
      <c r="E470" s="189">
        <v>12.07</v>
      </c>
      <c r="F470" s="189">
        <v>11.75</v>
      </c>
      <c r="G470" s="189">
        <v>13.95</v>
      </c>
      <c r="H470" s="189">
        <v>12</v>
      </c>
      <c r="I470" s="184"/>
    </row>
    <row r="471" spans="2:9" s="185" customFormat="1" ht="18" customHeight="1">
      <c r="B471" s="186">
        <v>6171</v>
      </c>
      <c r="C471" s="187">
        <v>5132</v>
      </c>
      <c r="D471" s="188" t="s">
        <v>92</v>
      </c>
      <c r="E471" s="189">
        <v>0</v>
      </c>
      <c r="F471" s="189">
        <v>0</v>
      </c>
      <c r="G471" s="189">
        <v>0</v>
      </c>
      <c r="H471" s="189">
        <v>0</v>
      </c>
      <c r="I471" s="184"/>
    </row>
    <row r="472" spans="2:9" s="185" customFormat="1" ht="18" customHeight="1">
      <c r="B472" s="186">
        <v>6171</v>
      </c>
      <c r="C472" s="187">
        <v>5133</v>
      </c>
      <c r="D472" s="188" t="s">
        <v>253</v>
      </c>
      <c r="E472" s="189">
        <v>0</v>
      </c>
      <c r="F472" s="189">
        <v>0.43</v>
      </c>
      <c r="G472" s="189">
        <v>0.09</v>
      </c>
      <c r="H472" s="189">
        <v>0</v>
      </c>
      <c r="I472" s="184"/>
    </row>
    <row r="473" spans="2:9" s="185" customFormat="1" ht="18" customHeight="1">
      <c r="B473" s="186">
        <v>6171</v>
      </c>
      <c r="C473" s="187">
        <v>5136</v>
      </c>
      <c r="D473" s="188" t="s">
        <v>63</v>
      </c>
      <c r="E473" s="189">
        <v>43.65</v>
      </c>
      <c r="F473" s="189">
        <v>36.67</v>
      </c>
      <c r="G473" s="189">
        <v>37.71</v>
      </c>
      <c r="H473" s="189">
        <v>30</v>
      </c>
      <c r="I473" s="184"/>
    </row>
    <row r="474" spans="2:9" s="185" customFormat="1" ht="18" customHeight="1">
      <c r="B474" s="186">
        <v>6171</v>
      </c>
      <c r="C474" s="187">
        <v>5137</v>
      </c>
      <c r="D474" s="188" t="s">
        <v>78</v>
      </c>
      <c r="E474" s="189">
        <v>15.38</v>
      </c>
      <c r="F474" s="189">
        <v>40.22</v>
      </c>
      <c r="G474" s="189">
        <v>10.43</v>
      </c>
      <c r="H474" s="189">
        <v>70</v>
      </c>
      <c r="I474" s="184"/>
    </row>
    <row r="475" spans="2:9" s="185" customFormat="1" ht="18" customHeight="1">
      <c r="B475" s="186">
        <v>6171</v>
      </c>
      <c r="C475" s="187">
        <v>5138</v>
      </c>
      <c r="D475" s="188" t="s">
        <v>81</v>
      </c>
      <c r="E475" s="189">
        <v>5.5</v>
      </c>
      <c r="F475" s="189">
        <v>0</v>
      </c>
      <c r="G475" s="189">
        <v>0</v>
      </c>
      <c r="H475" s="189">
        <v>0</v>
      </c>
      <c r="I475" s="184"/>
    </row>
    <row r="476" spans="2:9" s="185" customFormat="1" ht="18" customHeight="1">
      <c r="B476" s="186">
        <v>6171</v>
      </c>
      <c r="C476" s="187">
        <v>5139</v>
      </c>
      <c r="D476" s="188" t="s">
        <v>71</v>
      </c>
      <c r="E476" s="189">
        <v>71.09</v>
      </c>
      <c r="F476" s="189">
        <v>80.46</v>
      </c>
      <c r="G476" s="189">
        <v>110</v>
      </c>
      <c r="H476" s="189">
        <v>80</v>
      </c>
      <c r="I476" s="184"/>
    </row>
    <row r="477" spans="2:9" s="185" customFormat="1" ht="18" customHeight="1">
      <c r="B477" s="186">
        <v>6171</v>
      </c>
      <c r="C477" s="187">
        <v>5151</v>
      </c>
      <c r="D477" s="188" t="s">
        <v>88</v>
      </c>
      <c r="E477" s="189">
        <v>47.84</v>
      </c>
      <c r="F477" s="189">
        <v>56.99</v>
      </c>
      <c r="G477" s="189">
        <v>61.17</v>
      </c>
      <c r="H477" s="189">
        <v>58</v>
      </c>
      <c r="I477" s="184"/>
    </row>
    <row r="478" spans="2:9" s="185" customFormat="1" ht="18" customHeight="1">
      <c r="B478" s="186">
        <v>6171</v>
      </c>
      <c r="C478" s="187">
        <v>5153</v>
      </c>
      <c r="D478" s="188" t="s">
        <v>73</v>
      </c>
      <c r="E478" s="189">
        <v>61.92</v>
      </c>
      <c r="F478" s="189">
        <v>84.03</v>
      </c>
      <c r="G478" s="189">
        <v>70.37</v>
      </c>
      <c r="H478" s="189">
        <v>70</v>
      </c>
      <c r="I478" s="184"/>
    </row>
    <row r="479" spans="2:9" s="185" customFormat="1" ht="18" customHeight="1">
      <c r="B479" s="186">
        <v>6171</v>
      </c>
      <c r="C479" s="187">
        <v>5154</v>
      </c>
      <c r="D479" s="188" t="s">
        <v>68</v>
      </c>
      <c r="E479" s="189">
        <v>105.7</v>
      </c>
      <c r="F479" s="189">
        <v>133.36</v>
      </c>
      <c r="G479" s="189">
        <v>119.06</v>
      </c>
      <c r="H479" s="189">
        <v>125</v>
      </c>
      <c r="I479" s="184"/>
    </row>
    <row r="480" spans="2:9" s="185" customFormat="1" ht="18" customHeight="1">
      <c r="B480" s="186">
        <v>6171</v>
      </c>
      <c r="C480" s="187">
        <v>5156</v>
      </c>
      <c r="D480" s="188" t="s">
        <v>82</v>
      </c>
      <c r="E480" s="189">
        <v>59.32</v>
      </c>
      <c r="F480" s="189">
        <v>34.62</v>
      </c>
      <c r="G480" s="189">
        <v>38.95</v>
      </c>
      <c r="H480" s="189">
        <v>36</v>
      </c>
      <c r="I480" s="184"/>
    </row>
    <row r="481" spans="2:9" s="185" customFormat="1" ht="18" customHeight="1">
      <c r="B481" s="186">
        <v>6171</v>
      </c>
      <c r="C481" s="187">
        <v>5161</v>
      </c>
      <c r="D481" s="188" t="s">
        <v>101</v>
      </c>
      <c r="E481" s="189">
        <v>31.03</v>
      </c>
      <c r="F481" s="189">
        <v>30.56</v>
      </c>
      <c r="G481" s="189">
        <v>31.72</v>
      </c>
      <c r="H481" s="189">
        <v>32</v>
      </c>
      <c r="I481" s="184"/>
    </row>
    <row r="482" spans="2:9" s="185" customFormat="1" ht="18" customHeight="1">
      <c r="B482" s="186">
        <v>6171</v>
      </c>
      <c r="C482" s="187">
        <v>5162</v>
      </c>
      <c r="D482" s="188" t="s">
        <v>93</v>
      </c>
      <c r="E482" s="189">
        <v>64.05</v>
      </c>
      <c r="F482" s="189">
        <v>78.11</v>
      </c>
      <c r="G482" s="189">
        <v>84.94</v>
      </c>
      <c r="H482" s="189">
        <v>80</v>
      </c>
      <c r="I482" s="184"/>
    </row>
    <row r="483" spans="2:9" s="185" customFormat="1" ht="18" customHeight="1">
      <c r="B483" s="186">
        <v>6171</v>
      </c>
      <c r="C483" s="187">
        <v>5163</v>
      </c>
      <c r="D483" s="188" t="s">
        <v>107</v>
      </c>
      <c r="E483" s="189">
        <v>129.95</v>
      </c>
      <c r="F483" s="189">
        <v>111.38</v>
      </c>
      <c r="G483" s="189">
        <v>124.28</v>
      </c>
      <c r="H483" s="189">
        <v>119</v>
      </c>
      <c r="I483" s="184"/>
    </row>
    <row r="484" spans="2:9" s="185" customFormat="1" ht="18" customHeight="1">
      <c r="B484" s="186">
        <v>6171</v>
      </c>
      <c r="C484" s="187">
        <v>5165</v>
      </c>
      <c r="D484" s="188" t="s">
        <v>116</v>
      </c>
      <c r="E484" s="189">
        <v>0</v>
      </c>
      <c r="F484" s="189">
        <v>0</v>
      </c>
      <c r="G484" s="189">
        <v>0</v>
      </c>
      <c r="H484" s="189">
        <v>0</v>
      </c>
      <c r="I484" s="184"/>
    </row>
    <row r="485" spans="2:9" s="185" customFormat="1" ht="18" customHeight="1">
      <c r="B485" s="186">
        <v>6171</v>
      </c>
      <c r="C485" s="187">
        <v>5167</v>
      </c>
      <c r="D485" s="188" t="s">
        <v>102</v>
      </c>
      <c r="E485" s="189">
        <v>21.11</v>
      </c>
      <c r="F485" s="189">
        <v>17.1</v>
      </c>
      <c r="G485" s="189">
        <v>22.73</v>
      </c>
      <c r="H485" s="189">
        <v>28</v>
      </c>
      <c r="I485" s="184"/>
    </row>
    <row r="486" spans="2:9" s="185" customFormat="1" ht="18" customHeight="1">
      <c r="B486" s="186">
        <v>6171</v>
      </c>
      <c r="C486" s="187">
        <v>5169</v>
      </c>
      <c r="D486" s="188" t="s">
        <v>62</v>
      </c>
      <c r="E486" s="189">
        <v>172.73</v>
      </c>
      <c r="F486" s="189">
        <v>414.02</v>
      </c>
      <c r="G486" s="189">
        <v>410.53</v>
      </c>
      <c r="H486" s="189">
        <v>370</v>
      </c>
      <c r="I486" s="184"/>
    </row>
    <row r="487" spans="2:9" s="185" customFormat="1" ht="18" customHeight="1">
      <c r="B487" s="186">
        <v>6171</v>
      </c>
      <c r="C487" s="187">
        <v>5171</v>
      </c>
      <c r="D487" s="188" t="s">
        <v>64</v>
      </c>
      <c r="E487" s="189">
        <v>26.67</v>
      </c>
      <c r="F487" s="189">
        <v>76.91</v>
      </c>
      <c r="G487" s="189">
        <v>7</v>
      </c>
      <c r="H487" s="189">
        <v>40</v>
      </c>
      <c r="I487" s="184"/>
    </row>
    <row r="488" spans="2:9" s="185" customFormat="1" ht="18" customHeight="1">
      <c r="B488" s="186">
        <v>6171</v>
      </c>
      <c r="C488" s="187">
        <v>5172</v>
      </c>
      <c r="D488" s="188" t="s">
        <v>117</v>
      </c>
      <c r="E488" s="189">
        <v>24.81</v>
      </c>
      <c r="F488" s="189">
        <v>0</v>
      </c>
      <c r="G488" s="189">
        <v>0</v>
      </c>
      <c r="H488" s="189">
        <v>20</v>
      </c>
      <c r="I488" s="184"/>
    </row>
    <row r="489" spans="2:9" s="185" customFormat="1" ht="18" customHeight="1">
      <c r="B489" s="186">
        <v>6171</v>
      </c>
      <c r="C489" s="187">
        <v>5173</v>
      </c>
      <c r="D489" s="188" t="s">
        <v>83</v>
      </c>
      <c r="E489" s="189">
        <v>6.78</v>
      </c>
      <c r="F489" s="189">
        <v>4.57</v>
      </c>
      <c r="G489" s="189">
        <v>5.3</v>
      </c>
      <c r="H489" s="189">
        <v>6</v>
      </c>
      <c r="I489" s="184"/>
    </row>
    <row r="490" spans="2:9" s="185" customFormat="1" ht="18" customHeight="1">
      <c r="B490" s="186">
        <v>6171</v>
      </c>
      <c r="C490" s="187">
        <v>5175</v>
      </c>
      <c r="D490" s="188" t="s">
        <v>84</v>
      </c>
      <c r="E490" s="189">
        <v>19.92</v>
      </c>
      <c r="F490" s="189">
        <v>31.47</v>
      </c>
      <c r="G490" s="189">
        <v>31.36</v>
      </c>
      <c r="H490" s="189">
        <v>22</v>
      </c>
      <c r="I490" s="184"/>
    </row>
    <row r="491" spans="2:9" s="185" customFormat="1" ht="18" customHeight="1">
      <c r="B491" s="186">
        <v>6171</v>
      </c>
      <c r="C491" s="187">
        <v>5178</v>
      </c>
      <c r="D491" s="188" t="s">
        <v>118</v>
      </c>
      <c r="E491" s="189">
        <v>69.29</v>
      </c>
      <c r="F491" s="189">
        <v>69.29</v>
      </c>
      <c r="G491" s="189">
        <v>18.52</v>
      </c>
      <c r="H491" s="189">
        <v>0</v>
      </c>
      <c r="I491" s="184"/>
    </row>
    <row r="492" spans="2:9" s="185" customFormat="1" ht="18" customHeight="1">
      <c r="B492" s="186">
        <v>6171</v>
      </c>
      <c r="C492" s="187">
        <v>5192</v>
      </c>
      <c r="D492" s="188" t="s">
        <v>79</v>
      </c>
      <c r="E492" s="189">
        <v>0</v>
      </c>
      <c r="F492" s="189">
        <v>0</v>
      </c>
      <c r="G492" s="189">
        <v>0</v>
      </c>
      <c r="H492" s="189">
        <v>0</v>
      </c>
      <c r="I492" s="184"/>
    </row>
    <row r="493" spans="2:9" s="185" customFormat="1" ht="18" customHeight="1">
      <c r="B493" s="186">
        <v>6171</v>
      </c>
      <c r="C493" s="187">
        <v>5194</v>
      </c>
      <c r="D493" s="188" t="s">
        <v>80</v>
      </c>
      <c r="E493" s="189">
        <v>20.25</v>
      </c>
      <c r="F493" s="189">
        <v>2.12</v>
      </c>
      <c r="G493" s="189">
        <v>17.02</v>
      </c>
      <c r="H493" s="189">
        <v>10</v>
      </c>
      <c r="I493" s="184"/>
    </row>
    <row r="494" spans="2:9" s="185" customFormat="1" ht="18" customHeight="1">
      <c r="B494" s="186">
        <v>6171</v>
      </c>
      <c r="C494" s="187">
        <v>5221</v>
      </c>
      <c r="D494" s="188" t="s">
        <v>148</v>
      </c>
      <c r="E494" s="189">
        <v>0</v>
      </c>
      <c r="F494" s="189">
        <v>1</v>
      </c>
      <c r="G494" s="189">
        <v>4</v>
      </c>
      <c r="H494" s="189">
        <v>3</v>
      </c>
      <c r="I494" s="184"/>
    </row>
    <row r="495" spans="2:9" s="185" customFormat="1" ht="18" customHeight="1">
      <c r="B495" s="186">
        <v>6171</v>
      </c>
      <c r="C495" s="187">
        <v>5222</v>
      </c>
      <c r="D495" s="188" t="s">
        <v>146</v>
      </c>
      <c r="E495" s="189">
        <v>0</v>
      </c>
      <c r="F495" s="189">
        <v>0</v>
      </c>
      <c r="G495" s="189">
        <v>0</v>
      </c>
      <c r="H495" s="189">
        <v>30</v>
      </c>
      <c r="I495" s="184"/>
    </row>
    <row r="496" spans="2:9" s="185" customFormat="1" ht="18" customHeight="1">
      <c r="B496" s="186">
        <v>6171</v>
      </c>
      <c r="C496" s="187">
        <v>5321</v>
      </c>
      <c r="D496" s="188" t="s">
        <v>149</v>
      </c>
      <c r="E496" s="189">
        <v>2</v>
      </c>
      <c r="F496" s="189">
        <v>8</v>
      </c>
      <c r="G496" s="189">
        <v>0</v>
      </c>
      <c r="H496" s="189">
        <v>0</v>
      </c>
      <c r="I496" s="184"/>
    </row>
    <row r="497" spans="2:9" s="185" customFormat="1" ht="18" customHeight="1">
      <c r="B497" s="186">
        <v>6171</v>
      </c>
      <c r="C497" s="187">
        <v>5329</v>
      </c>
      <c r="D497" s="188" t="s">
        <v>150</v>
      </c>
      <c r="E497" s="189">
        <v>0</v>
      </c>
      <c r="F497" s="189">
        <v>29.28</v>
      </c>
      <c r="G497" s="189">
        <v>42.8</v>
      </c>
      <c r="H497" s="189">
        <v>35</v>
      </c>
      <c r="I497" s="184" t="s">
        <v>245</v>
      </c>
    </row>
    <row r="498" spans="2:9" s="185" customFormat="1" ht="18" customHeight="1" thickBot="1">
      <c r="B498" s="225">
        <v>6171</v>
      </c>
      <c r="C498" s="226">
        <v>5361</v>
      </c>
      <c r="D498" s="227" t="s">
        <v>119</v>
      </c>
      <c r="E498" s="229">
        <v>3.05</v>
      </c>
      <c r="F498" s="229">
        <v>3</v>
      </c>
      <c r="G498" s="229">
        <v>8.1</v>
      </c>
      <c r="H498" s="229">
        <v>6</v>
      </c>
      <c r="I498" s="184"/>
    </row>
    <row r="499" spans="2:9" s="185" customFormat="1" ht="18" customHeight="1">
      <c r="B499" s="693"/>
      <c r="C499" s="693"/>
      <c r="D499" s="693"/>
      <c r="E499" s="694"/>
      <c r="F499" s="694"/>
      <c r="G499" s="694"/>
      <c r="H499" s="694"/>
      <c r="I499" s="184"/>
    </row>
    <row r="500" spans="2:9" s="185" customFormat="1" ht="18" customHeight="1" thickBot="1">
      <c r="B500" s="695"/>
      <c r="C500" s="695"/>
      <c r="D500" s="695"/>
      <c r="E500" s="696"/>
      <c r="F500" s="696"/>
      <c r="G500" s="696"/>
      <c r="H500" s="696"/>
      <c r="I500" s="184"/>
    </row>
    <row r="501" spans="1:9" s="168" customFormat="1" ht="18" customHeight="1">
      <c r="A501" s="325"/>
      <c r="B501" s="915" t="s">
        <v>15</v>
      </c>
      <c r="C501" s="917" t="s">
        <v>16</v>
      </c>
      <c r="D501" s="917" t="s">
        <v>131</v>
      </c>
      <c r="E501" s="913" t="s">
        <v>285</v>
      </c>
      <c r="F501" s="913" t="s">
        <v>316</v>
      </c>
      <c r="G501" s="913" t="s">
        <v>343</v>
      </c>
      <c r="H501" s="913" t="s">
        <v>356</v>
      </c>
      <c r="I501" s="324"/>
    </row>
    <row r="502" spans="1:9" s="168" customFormat="1" ht="18" customHeight="1" thickBot="1">
      <c r="A502" s="325"/>
      <c r="B502" s="916"/>
      <c r="C502" s="918"/>
      <c r="D502" s="919"/>
      <c r="E502" s="914"/>
      <c r="F502" s="914"/>
      <c r="G502" s="914"/>
      <c r="H502" s="914"/>
      <c r="I502" s="324"/>
    </row>
    <row r="503" spans="1:9" s="185" customFormat="1" ht="18" customHeight="1">
      <c r="A503" s="650"/>
      <c r="B503" s="288"/>
      <c r="C503" s="289"/>
      <c r="D503" s="290"/>
      <c r="E503" s="279"/>
      <c r="F503" s="369"/>
      <c r="G503" s="369"/>
      <c r="H503" s="369"/>
      <c r="I503" s="649"/>
    </row>
    <row r="504" spans="2:9" s="185" customFormat="1" ht="18" customHeight="1">
      <c r="B504" s="186">
        <v>6171</v>
      </c>
      <c r="C504" s="187">
        <v>5362</v>
      </c>
      <c r="D504" s="188" t="s">
        <v>120</v>
      </c>
      <c r="E504" s="189">
        <v>8.97</v>
      </c>
      <c r="F504" s="189">
        <v>9.18</v>
      </c>
      <c r="G504" s="189">
        <v>1.31</v>
      </c>
      <c r="H504" s="189">
        <v>3</v>
      </c>
      <c r="I504" s="184"/>
    </row>
    <row r="505" spans="2:9" s="185" customFormat="1" ht="18" customHeight="1">
      <c r="B505" s="186">
        <v>6171</v>
      </c>
      <c r="C505" s="187">
        <v>5424</v>
      </c>
      <c r="D505" s="188" t="s">
        <v>326</v>
      </c>
      <c r="E505" s="189">
        <v>0</v>
      </c>
      <c r="F505" s="189">
        <v>0</v>
      </c>
      <c r="G505" s="189">
        <v>0</v>
      </c>
      <c r="H505" s="189">
        <v>0</v>
      </c>
      <c r="I505" s="184"/>
    </row>
    <row r="506" spans="2:9" s="185" customFormat="1" ht="18" customHeight="1">
      <c r="B506" s="186">
        <v>6171</v>
      </c>
      <c r="C506" s="187">
        <v>5499</v>
      </c>
      <c r="D506" s="188" t="s">
        <v>104</v>
      </c>
      <c r="E506" s="189">
        <v>146.83</v>
      </c>
      <c r="F506" s="189">
        <v>39.02</v>
      </c>
      <c r="G506" s="189">
        <v>122.62</v>
      </c>
      <c r="H506" s="189">
        <v>100</v>
      </c>
      <c r="I506" s="184" t="s">
        <v>246</v>
      </c>
    </row>
    <row r="507" spans="2:9" s="185" customFormat="1" ht="18" customHeight="1">
      <c r="B507" s="186">
        <v>6171</v>
      </c>
      <c r="C507" s="187">
        <v>5660</v>
      </c>
      <c r="D507" s="188" t="s">
        <v>156</v>
      </c>
      <c r="E507" s="189">
        <v>0</v>
      </c>
      <c r="F507" s="189">
        <v>0</v>
      </c>
      <c r="G507" s="189">
        <v>0</v>
      </c>
      <c r="H507" s="189">
        <v>0</v>
      </c>
      <c r="I507" s="184"/>
    </row>
    <row r="508" spans="2:9" s="185" customFormat="1" ht="18" customHeight="1">
      <c r="B508" s="186">
        <v>6171</v>
      </c>
      <c r="C508" s="187">
        <v>6119</v>
      </c>
      <c r="D508" s="188" t="s">
        <v>89</v>
      </c>
      <c r="E508" s="189">
        <v>0</v>
      </c>
      <c r="F508" s="189">
        <v>0</v>
      </c>
      <c r="G508" s="189">
        <v>0</v>
      </c>
      <c r="H508" s="189">
        <v>0</v>
      </c>
      <c r="I508" s="184"/>
    </row>
    <row r="509" spans="2:9" s="185" customFormat="1" ht="18" customHeight="1">
      <c r="B509" s="186">
        <v>6171</v>
      </c>
      <c r="C509" s="187">
        <v>6121</v>
      </c>
      <c r="D509" s="188" t="s">
        <v>349</v>
      </c>
      <c r="E509" s="189">
        <v>0</v>
      </c>
      <c r="F509" s="189">
        <v>0</v>
      </c>
      <c r="G509" s="189">
        <v>542.98</v>
      </c>
      <c r="H509" s="189">
        <v>310</v>
      </c>
      <c r="I509" s="184" t="s">
        <v>247</v>
      </c>
    </row>
    <row r="510" spans="2:9" s="185" customFormat="1" ht="18" customHeight="1">
      <c r="B510" s="186">
        <v>6171</v>
      </c>
      <c r="C510" s="187">
        <v>6122</v>
      </c>
      <c r="D510" s="188" t="s">
        <v>94</v>
      </c>
      <c r="E510" s="189">
        <v>0</v>
      </c>
      <c r="F510" s="189">
        <v>0</v>
      </c>
      <c r="G510" s="189">
        <v>0</v>
      </c>
      <c r="H510" s="189">
        <v>0</v>
      </c>
      <c r="I510" s="184"/>
    </row>
    <row r="511" spans="2:9" s="185" customFormat="1" ht="18" customHeight="1">
      <c r="B511" s="186">
        <v>6171</v>
      </c>
      <c r="C511" s="187">
        <v>6127</v>
      </c>
      <c r="D511" s="188" t="s">
        <v>327</v>
      </c>
      <c r="E511" s="189">
        <v>0</v>
      </c>
      <c r="F511" s="189">
        <v>95.32</v>
      </c>
      <c r="G511" s="189">
        <v>0</v>
      </c>
      <c r="H511" s="189">
        <v>0</v>
      </c>
      <c r="I511" s="184" t="s">
        <v>249</v>
      </c>
    </row>
    <row r="512" spans="1:9" s="185" customFormat="1" ht="18" customHeight="1">
      <c r="A512" s="197"/>
      <c r="B512" s="663">
        <v>6171</v>
      </c>
      <c r="C512" s="664" t="s">
        <v>19</v>
      </c>
      <c r="D512" s="665" t="s">
        <v>55</v>
      </c>
      <c r="E512" s="666">
        <f>SUM(E466:E511)</f>
        <v>3789.450000000001</v>
      </c>
      <c r="F512" s="666">
        <f>SUM(F466:F511)</f>
        <v>4049.2599999999998</v>
      </c>
      <c r="G512" s="666">
        <f>SUM(G466:G511)</f>
        <v>4537.65</v>
      </c>
      <c r="H512" s="666">
        <f>SUM(H466:H511)</f>
        <v>4243</v>
      </c>
      <c r="I512" s="196"/>
    </row>
    <row r="513" spans="1:9" s="185" customFormat="1" ht="18" customHeight="1">
      <c r="A513" s="650"/>
      <c r="B513" s="630">
        <v>617</v>
      </c>
      <c r="C513" s="631" t="s">
        <v>21</v>
      </c>
      <c r="D513" s="632" t="s">
        <v>56</v>
      </c>
      <c r="E513" s="633">
        <f>E512</f>
        <v>3789.450000000001</v>
      </c>
      <c r="F513" s="624">
        <f>F512</f>
        <v>4049.2599999999998</v>
      </c>
      <c r="G513" s="624">
        <f>G512</f>
        <v>4537.65</v>
      </c>
      <c r="H513" s="624">
        <f>H512</f>
        <v>4243</v>
      </c>
      <c r="I513" s="203"/>
    </row>
    <row r="514" spans="1:9" s="185" customFormat="1" ht="18" customHeight="1">
      <c r="A514" s="237"/>
      <c r="B514" s="186">
        <v>6310</v>
      </c>
      <c r="C514" s="187">
        <v>5141</v>
      </c>
      <c r="D514" s="188" t="s">
        <v>121</v>
      </c>
      <c r="E514" s="189">
        <v>500.08</v>
      </c>
      <c r="F514" s="182">
        <v>425.71</v>
      </c>
      <c r="G514" s="182">
        <v>595.03</v>
      </c>
      <c r="H514" s="182">
        <v>906</v>
      </c>
      <c r="I514" s="236"/>
    </row>
    <row r="515" spans="2:9" s="185" customFormat="1" ht="18" customHeight="1">
      <c r="B515" s="186">
        <v>6310</v>
      </c>
      <c r="C515" s="187">
        <v>5163</v>
      </c>
      <c r="D515" s="188" t="s">
        <v>107</v>
      </c>
      <c r="E515" s="189">
        <v>40.05</v>
      </c>
      <c r="F515" s="189">
        <v>40.91</v>
      </c>
      <c r="G515" s="189">
        <v>49.78</v>
      </c>
      <c r="H515" s="189">
        <v>44</v>
      </c>
      <c r="I515" s="184"/>
    </row>
    <row r="516" spans="2:9" s="185" customFormat="1" ht="18" customHeight="1">
      <c r="B516" s="186">
        <v>6310</v>
      </c>
      <c r="C516" s="187">
        <v>5191</v>
      </c>
      <c r="D516" s="188" t="s">
        <v>122</v>
      </c>
      <c r="E516" s="189">
        <v>0</v>
      </c>
      <c r="F516" s="189">
        <v>0</v>
      </c>
      <c r="G516" s="189">
        <v>0</v>
      </c>
      <c r="H516" s="189">
        <v>0</v>
      </c>
      <c r="I516" s="184"/>
    </row>
    <row r="517" spans="1:9" s="185" customFormat="1" ht="18" customHeight="1">
      <c r="A517" s="197"/>
      <c r="B517" s="663">
        <v>6310</v>
      </c>
      <c r="C517" s="664" t="s">
        <v>19</v>
      </c>
      <c r="D517" s="665" t="s">
        <v>58</v>
      </c>
      <c r="E517" s="666">
        <f>SUM(E514:E516)</f>
        <v>540.13</v>
      </c>
      <c r="F517" s="666">
        <f>SUM(F514:F516)</f>
        <v>466.62</v>
      </c>
      <c r="G517" s="666">
        <f>SUM(G514:G516)</f>
        <v>644.81</v>
      </c>
      <c r="H517" s="666">
        <f>SUM(H514:H516)</f>
        <v>950</v>
      </c>
      <c r="I517" s="196"/>
    </row>
    <row r="518" spans="1:9" s="185" customFormat="1" ht="18" customHeight="1">
      <c r="A518" s="204"/>
      <c r="B518" s="623">
        <v>631</v>
      </c>
      <c r="C518" s="615" t="s">
        <v>21</v>
      </c>
      <c r="D518" s="616" t="s">
        <v>58</v>
      </c>
      <c r="E518" s="624">
        <f>E517</f>
        <v>540.13</v>
      </c>
      <c r="F518" s="624">
        <f>F517</f>
        <v>466.62</v>
      </c>
      <c r="G518" s="624">
        <f>G517</f>
        <v>644.81</v>
      </c>
      <c r="H518" s="624">
        <f>H517</f>
        <v>950</v>
      </c>
      <c r="I518" s="203"/>
    </row>
    <row r="519" spans="2:9" s="185" customFormat="1" ht="18" customHeight="1">
      <c r="B519" s="186">
        <v>6330</v>
      </c>
      <c r="C519" s="187">
        <v>5342</v>
      </c>
      <c r="D519" s="188" t="s">
        <v>123</v>
      </c>
      <c r="E519" s="189">
        <v>129.7</v>
      </c>
      <c r="F519" s="189">
        <v>108.1</v>
      </c>
      <c r="G519" s="189">
        <v>118.88</v>
      </c>
      <c r="H519" s="189">
        <v>0</v>
      </c>
      <c r="I519" s="184"/>
    </row>
    <row r="520" spans="2:9" s="185" customFormat="1" ht="18" customHeight="1">
      <c r="B520" s="186">
        <v>6330</v>
      </c>
      <c r="C520" s="187">
        <v>5345</v>
      </c>
      <c r="D520" s="188" t="s">
        <v>124</v>
      </c>
      <c r="E520" s="189">
        <v>4410.17</v>
      </c>
      <c r="F520" s="189">
        <v>4500</v>
      </c>
      <c r="G520" s="189">
        <v>5745.18</v>
      </c>
      <c r="H520" s="189">
        <v>0</v>
      </c>
      <c r="I520" s="184"/>
    </row>
    <row r="521" spans="2:9" s="185" customFormat="1" ht="18" customHeight="1">
      <c r="B521" s="186">
        <v>6330</v>
      </c>
      <c r="C521" s="187">
        <v>5349</v>
      </c>
      <c r="D521" s="188" t="s">
        <v>254</v>
      </c>
      <c r="E521" s="189">
        <v>100</v>
      </c>
      <c r="F521" s="189">
        <v>0</v>
      </c>
      <c r="G521" s="189">
        <v>0</v>
      </c>
      <c r="H521" s="189">
        <v>0</v>
      </c>
      <c r="I521" s="184"/>
    </row>
    <row r="522" spans="1:9" s="185" customFormat="1" ht="18" customHeight="1">
      <c r="A522" s="197"/>
      <c r="B522" s="663">
        <v>6330</v>
      </c>
      <c r="C522" s="664" t="s">
        <v>19</v>
      </c>
      <c r="D522" s="665" t="s">
        <v>125</v>
      </c>
      <c r="E522" s="666">
        <f>SUM(E519:E521)</f>
        <v>4639.87</v>
      </c>
      <c r="F522" s="666">
        <f>SUM(F519:F521)</f>
        <v>4608.1</v>
      </c>
      <c r="G522" s="666">
        <f>SUM(G519:G521)</f>
        <v>5864.06</v>
      </c>
      <c r="H522" s="666">
        <f>SUM(H519:H521)</f>
        <v>0</v>
      </c>
      <c r="I522" s="196"/>
    </row>
    <row r="523" spans="1:9" s="185" customFormat="1" ht="18" customHeight="1">
      <c r="A523" s="204"/>
      <c r="B523" s="623">
        <v>633</v>
      </c>
      <c r="C523" s="615" t="s">
        <v>21</v>
      </c>
      <c r="D523" s="616" t="s">
        <v>125</v>
      </c>
      <c r="E523" s="624">
        <f>E522</f>
        <v>4639.87</v>
      </c>
      <c r="F523" s="624">
        <f>F522</f>
        <v>4608.1</v>
      </c>
      <c r="G523" s="624">
        <f>G522</f>
        <v>5864.06</v>
      </c>
      <c r="H523" s="624">
        <f>H522</f>
        <v>0</v>
      </c>
      <c r="I523" s="184" t="s">
        <v>165</v>
      </c>
    </row>
    <row r="524" spans="2:9" s="185" customFormat="1" ht="18" customHeight="1">
      <c r="B524" s="186">
        <v>6399</v>
      </c>
      <c r="C524" s="187">
        <v>5362</v>
      </c>
      <c r="D524" s="188" t="s">
        <v>341</v>
      </c>
      <c r="E524" s="189">
        <v>342.96</v>
      </c>
      <c r="F524" s="189">
        <v>265.02</v>
      </c>
      <c r="G524" s="189">
        <v>277.49</v>
      </c>
      <c r="H524" s="189">
        <v>380</v>
      </c>
      <c r="I524" s="184" t="s">
        <v>160</v>
      </c>
    </row>
    <row r="525" spans="2:9" s="185" customFormat="1" ht="18" customHeight="1">
      <c r="B525" s="186">
        <v>6399</v>
      </c>
      <c r="C525" s="187">
        <v>5362</v>
      </c>
      <c r="D525" s="188" t="s">
        <v>342</v>
      </c>
      <c r="E525" s="189">
        <v>0</v>
      </c>
      <c r="F525" s="189">
        <v>-29.98</v>
      </c>
      <c r="G525" s="189">
        <v>0</v>
      </c>
      <c r="H525" s="189">
        <v>0</v>
      </c>
      <c r="I525" s="184"/>
    </row>
    <row r="526" spans="1:9" s="185" customFormat="1" ht="18" customHeight="1">
      <c r="A526" s="197"/>
      <c r="B526" s="663">
        <v>6399</v>
      </c>
      <c r="C526" s="664" t="s">
        <v>19</v>
      </c>
      <c r="D526" s="665" t="s">
        <v>126</v>
      </c>
      <c r="E526" s="666">
        <f>SUM(E524:E525)</f>
        <v>342.96</v>
      </c>
      <c r="F526" s="666">
        <f>SUM(F524:F525)</f>
        <v>235.04</v>
      </c>
      <c r="G526" s="666">
        <f>SUM(G524:G525)</f>
        <v>277.49</v>
      </c>
      <c r="H526" s="666">
        <f>SUM(H524:H525)</f>
        <v>380</v>
      </c>
      <c r="I526" s="196"/>
    </row>
    <row r="527" spans="1:9" s="185" customFormat="1" ht="18" customHeight="1">
      <c r="A527" s="204"/>
      <c r="B527" s="623">
        <v>639</v>
      </c>
      <c r="C527" s="615" t="s">
        <v>21</v>
      </c>
      <c r="D527" s="616" t="s">
        <v>126</v>
      </c>
      <c r="E527" s="624">
        <f>E526</f>
        <v>342.96</v>
      </c>
      <c r="F527" s="624">
        <f>F526</f>
        <v>235.04</v>
      </c>
      <c r="G527" s="624">
        <f>G526</f>
        <v>277.49</v>
      </c>
      <c r="H527" s="624">
        <f>H526</f>
        <v>380</v>
      </c>
      <c r="I527" s="203"/>
    </row>
    <row r="528" spans="2:9" s="185" customFormat="1" ht="18" customHeight="1">
      <c r="B528" s="186">
        <v>6402</v>
      </c>
      <c r="C528" s="187">
        <v>5366</v>
      </c>
      <c r="D528" s="188" t="s">
        <v>212</v>
      </c>
      <c r="E528" s="189">
        <v>0</v>
      </c>
      <c r="F528" s="189">
        <v>13.49</v>
      </c>
      <c r="G528" s="189">
        <v>0</v>
      </c>
      <c r="H528" s="189">
        <v>0</v>
      </c>
      <c r="I528" s="184"/>
    </row>
    <row r="529" spans="1:9" s="185" customFormat="1" ht="18" customHeight="1">
      <c r="A529" s="197"/>
      <c r="B529" s="663">
        <v>6402</v>
      </c>
      <c r="C529" s="664" t="s">
        <v>19</v>
      </c>
      <c r="D529" s="665" t="s">
        <v>210</v>
      </c>
      <c r="E529" s="666">
        <f>E528</f>
        <v>0</v>
      </c>
      <c r="F529" s="666">
        <f>F528</f>
        <v>13.49</v>
      </c>
      <c r="G529" s="666">
        <f>G528</f>
        <v>0</v>
      </c>
      <c r="H529" s="666">
        <f>H528</f>
        <v>0</v>
      </c>
      <c r="I529" s="196"/>
    </row>
    <row r="530" spans="1:9" s="185" customFormat="1" ht="18" customHeight="1">
      <c r="A530" s="197"/>
      <c r="B530" s="186">
        <v>6409</v>
      </c>
      <c r="C530" s="187">
        <v>5222</v>
      </c>
      <c r="D530" s="188" t="s">
        <v>146</v>
      </c>
      <c r="E530" s="189">
        <v>2.32</v>
      </c>
      <c r="F530" s="189">
        <v>2.32</v>
      </c>
      <c r="G530" s="189">
        <v>2.32</v>
      </c>
      <c r="H530" s="189">
        <v>2.3</v>
      </c>
      <c r="I530" s="196"/>
    </row>
    <row r="531" spans="1:9" s="185" customFormat="1" ht="18" customHeight="1">
      <c r="A531" s="197"/>
      <c r="B531" s="663">
        <v>6409</v>
      </c>
      <c r="C531" s="664" t="s">
        <v>19</v>
      </c>
      <c r="D531" s="665" t="s">
        <v>288</v>
      </c>
      <c r="E531" s="666">
        <f>E530</f>
        <v>2.32</v>
      </c>
      <c r="F531" s="666">
        <f>F530</f>
        <v>2.32</v>
      </c>
      <c r="G531" s="666">
        <f>G530</f>
        <v>2.32</v>
      </c>
      <c r="H531" s="666">
        <f>H530</f>
        <v>2.3</v>
      </c>
      <c r="I531" s="196"/>
    </row>
    <row r="532" spans="1:9" s="185" customFormat="1" ht="18" customHeight="1">
      <c r="A532" s="204"/>
      <c r="B532" s="623">
        <v>640</v>
      </c>
      <c r="C532" s="615" t="s">
        <v>21</v>
      </c>
      <c r="D532" s="616" t="s">
        <v>211</v>
      </c>
      <c r="E532" s="624">
        <f>E529+E531</f>
        <v>2.32</v>
      </c>
      <c r="F532" s="624">
        <f>F529+F531</f>
        <v>15.81</v>
      </c>
      <c r="G532" s="624">
        <f>G529+G531</f>
        <v>2.32</v>
      </c>
      <c r="H532" s="624">
        <f>H529+H531</f>
        <v>2.3</v>
      </c>
      <c r="I532" s="203"/>
    </row>
    <row r="533" spans="1:9" s="185" customFormat="1" ht="18" customHeight="1">
      <c r="A533" s="212"/>
      <c r="B533" s="206"/>
      <c r="C533" s="207"/>
      <c r="D533" s="208"/>
      <c r="E533" s="209"/>
      <c r="F533" s="209"/>
      <c r="G533" s="209"/>
      <c r="H533" s="209"/>
      <c r="I533" s="211"/>
    </row>
    <row r="534" spans="1:9" s="185" customFormat="1" ht="18" customHeight="1">
      <c r="A534" s="197"/>
      <c r="B534" s="213"/>
      <c r="C534" s="214" t="s">
        <v>135</v>
      </c>
      <c r="D534" s="215" t="s">
        <v>284</v>
      </c>
      <c r="E534" s="171">
        <f>E543-E540</f>
        <v>20240.62</v>
      </c>
      <c r="F534" s="171">
        <f>F543-F540</f>
        <v>20755.440000000006</v>
      </c>
      <c r="G534" s="171">
        <f>G543-G540</f>
        <v>45844.039999999986</v>
      </c>
      <c r="H534" s="171">
        <f>H543-H540</f>
        <v>18452.5</v>
      </c>
      <c r="I534" s="196"/>
    </row>
    <row r="535" spans="1:9" s="185" customFormat="1" ht="18" customHeight="1">
      <c r="A535" s="212"/>
      <c r="B535" s="206"/>
      <c r="C535" s="207"/>
      <c r="D535" s="208"/>
      <c r="E535" s="209"/>
      <c r="F535" s="209"/>
      <c r="G535" s="209"/>
      <c r="H535" s="209"/>
      <c r="I535" s="211"/>
    </row>
    <row r="536" spans="1:9" s="185" customFormat="1" ht="18" customHeight="1">
      <c r="A536" s="212"/>
      <c r="B536" s="206"/>
      <c r="C536" s="207"/>
      <c r="D536" s="208"/>
      <c r="E536" s="209"/>
      <c r="F536" s="209"/>
      <c r="G536" s="209"/>
      <c r="H536" s="209"/>
      <c r="I536" s="211"/>
    </row>
    <row r="537" spans="2:9" s="185" customFormat="1" ht="18" customHeight="1">
      <c r="B537" s="186"/>
      <c r="C537" s="187">
        <v>8124</v>
      </c>
      <c r="D537" s="188" t="s">
        <v>134</v>
      </c>
      <c r="E537" s="189">
        <v>2136.4</v>
      </c>
      <c r="F537" s="189">
        <v>572.59</v>
      </c>
      <c r="G537" s="189">
        <v>14093.58</v>
      </c>
      <c r="H537" s="189">
        <v>350</v>
      </c>
      <c r="I537" s="184" t="s">
        <v>258</v>
      </c>
    </row>
    <row r="538" spans="2:9" s="185" customFormat="1" ht="18" customHeight="1">
      <c r="B538" s="186"/>
      <c r="C538" s="187">
        <v>8124</v>
      </c>
      <c r="D538" s="188" t="s">
        <v>134</v>
      </c>
      <c r="E538" s="189">
        <v>500</v>
      </c>
      <c r="F538" s="189">
        <v>600</v>
      </c>
      <c r="G538" s="189"/>
      <c r="H538" s="189">
        <v>636</v>
      </c>
      <c r="I538" s="184" t="s">
        <v>258</v>
      </c>
    </row>
    <row r="539" spans="2:9" s="185" customFormat="1" ht="18" customHeight="1">
      <c r="B539" s="186"/>
      <c r="C539" s="187">
        <v>8124</v>
      </c>
      <c r="D539" s="188" t="s">
        <v>134</v>
      </c>
      <c r="E539" s="189">
        <v>0</v>
      </c>
      <c r="F539" s="189">
        <v>0</v>
      </c>
      <c r="G539" s="189"/>
      <c r="H539" s="189">
        <v>200</v>
      </c>
      <c r="I539" s="184"/>
    </row>
    <row r="540" spans="1:9" s="185" customFormat="1" ht="18" customHeight="1">
      <c r="A540" s="204"/>
      <c r="B540" s="614" t="s">
        <v>132</v>
      </c>
      <c r="C540" s="615" t="s">
        <v>21</v>
      </c>
      <c r="D540" s="616" t="s">
        <v>134</v>
      </c>
      <c r="E540" s="624">
        <f>SUM(E537:E538)</f>
        <v>2636.4</v>
      </c>
      <c r="F540" s="624">
        <f>SUM(F537:F538)</f>
        <v>1172.5900000000001</v>
      </c>
      <c r="G540" s="624">
        <f>SUM(G537:G538)</f>
        <v>14093.58</v>
      </c>
      <c r="H540" s="624">
        <f>SUM(H537:H539)</f>
        <v>1186</v>
      </c>
      <c r="I540" s="203"/>
    </row>
    <row r="541" spans="2:9" s="185" customFormat="1" ht="18" customHeight="1">
      <c r="B541" s="186"/>
      <c r="C541" s="187"/>
      <c r="D541" s="188"/>
      <c r="E541" s="189"/>
      <c r="F541" s="189"/>
      <c r="G541" s="189"/>
      <c r="H541" s="189"/>
      <c r="I541" s="184"/>
    </row>
    <row r="542" spans="1:9" s="185" customFormat="1" ht="18" customHeight="1">
      <c r="A542" s="178"/>
      <c r="B542" s="219"/>
      <c r="C542" s="220"/>
      <c r="D542" s="221"/>
      <c r="E542" s="222"/>
      <c r="F542" s="222"/>
      <c r="G542" s="222"/>
      <c r="H542" s="222"/>
      <c r="I542" s="30"/>
    </row>
    <row r="543" spans="1:9" s="185" customFormat="1" ht="18" customHeight="1">
      <c r="A543" s="197"/>
      <c r="B543" s="213"/>
      <c r="C543" s="214" t="s">
        <v>135</v>
      </c>
      <c r="D543" s="215" t="s">
        <v>187</v>
      </c>
      <c r="E543" s="171">
        <f>E166+E173+E180+E184+E191+E215+E224+E244+E254+E262+E277+E284+E290+E307+E362+E369+E377+E382+E385+E404+E434+E462+E513+E518+E523+E527+E532+E540</f>
        <v>22877.02</v>
      </c>
      <c r="F543" s="171">
        <f>F166+F173+F180+F184+F191+F215+F224+F244+F254+F262+F277+F284+F290+F307+F362+F369+F377+F382+F385+F404+F434+F462+F513+F518+F523+F527+F532+F540</f>
        <v>21928.030000000006</v>
      </c>
      <c r="G543" s="171">
        <f>G166+G173+G180+G184+G191+G215+G224+G244+G254+G262+G277+G284+G290+G307+G362+G369+G377+G382+G385+G404+G434+G462+G465+G513+G518+G523+G527+G532+G540</f>
        <v>59937.61999999999</v>
      </c>
      <c r="H543" s="171">
        <f>H166+H173+H180+H184+H191+H215+H224+H244+H254+H262+H277+H284+H290+H307+H362+H369+H377+H382+H385+H404+H434+H462+H513+H518+H523+H527+H532+H540</f>
        <v>19638.5</v>
      </c>
      <c r="I543" s="196"/>
    </row>
    <row r="544" spans="2:9" s="185" customFormat="1" ht="18" customHeight="1">
      <c r="B544" s="186"/>
      <c r="C544" s="187"/>
      <c r="D544" s="188"/>
      <c r="E544" s="189"/>
      <c r="F544" s="189"/>
      <c r="G544" s="189"/>
      <c r="H544" s="189"/>
      <c r="I544" s="184"/>
    </row>
    <row r="545" spans="2:9" s="185" customFormat="1" ht="18" customHeight="1">
      <c r="B545" s="186"/>
      <c r="C545" s="187"/>
      <c r="D545" s="188"/>
      <c r="E545" s="189"/>
      <c r="F545" s="189"/>
      <c r="G545" s="189"/>
      <c r="H545" s="189"/>
      <c r="I545" s="184"/>
    </row>
    <row r="546" spans="1:9" s="185" customFormat="1" ht="18" customHeight="1">
      <c r="A546" s="178"/>
      <c r="B546" s="351"/>
      <c r="C546" s="352"/>
      <c r="D546" s="353" t="s">
        <v>129</v>
      </c>
      <c r="E546" s="354">
        <f>E151-E543</f>
        <v>-1473.1190000000024</v>
      </c>
      <c r="F546" s="354">
        <f>F151-F543</f>
        <v>256.0249999999942</v>
      </c>
      <c r="G546" s="354">
        <f>G151-G543</f>
        <v>-130.3299999999872</v>
      </c>
      <c r="H546" s="354">
        <f>H151-H543</f>
        <v>0</v>
      </c>
      <c r="I546" s="30"/>
    </row>
    <row r="547" spans="2:9" s="185" customFormat="1" ht="18" customHeight="1" thickBot="1">
      <c r="B547" s="225"/>
      <c r="C547" s="226"/>
      <c r="D547" s="227"/>
      <c r="E547" s="229"/>
      <c r="F547" s="229"/>
      <c r="G547" s="229"/>
      <c r="H547" s="229"/>
      <c r="I547" s="184"/>
    </row>
    <row r="548" spans="2:9" s="185" customFormat="1" ht="18" customHeight="1">
      <c r="B548" s="693"/>
      <c r="C548" s="693"/>
      <c r="D548" s="693"/>
      <c r="E548" s="694"/>
      <c r="F548" s="694"/>
      <c r="G548" s="694"/>
      <c r="H548" s="694"/>
      <c r="I548" s="184"/>
    </row>
    <row r="549" spans="2:9" s="185" customFormat="1" ht="18" customHeight="1">
      <c r="B549" s="253"/>
      <c r="C549" s="253"/>
      <c r="D549" s="253"/>
      <c r="E549" s="697"/>
      <c r="F549" s="698"/>
      <c r="G549" s="698"/>
      <c r="H549" s="698"/>
      <c r="I549" s="184"/>
    </row>
    <row r="550" spans="5:9" s="185" customFormat="1" ht="18" customHeight="1">
      <c r="E550" s="659"/>
      <c r="F550" s="660"/>
      <c r="G550" s="660"/>
      <c r="H550" s="660"/>
      <c r="I550" s="184"/>
    </row>
    <row r="551" spans="4:9" s="185" customFormat="1" ht="18" customHeight="1">
      <c r="D551" s="178" t="s">
        <v>227</v>
      </c>
      <c r="E551" s="659"/>
      <c r="F551" s="660"/>
      <c r="G551" s="660"/>
      <c r="H551" s="660"/>
      <c r="I551" s="184"/>
    </row>
    <row r="552" spans="5:9" s="185" customFormat="1" ht="18" customHeight="1">
      <c r="E552" s="659"/>
      <c r="F552" s="660"/>
      <c r="G552" s="660"/>
      <c r="H552" s="660"/>
      <c r="I552" s="184"/>
    </row>
    <row r="553" spans="3:9" s="185" customFormat="1" ht="18" customHeight="1">
      <c r="C553" s="185" t="s">
        <v>160</v>
      </c>
      <c r="D553" s="185" t="s">
        <v>228</v>
      </c>
      <c r="E553" s="659"/>
      <c r="F553" s="660"/>
      <c r="G553" s="660"/>
      <c r="H553" s="660"/>
      <c r="I553" s="184"/>
    </row>
    <row r="554" spans="3:9" s="185" customFormat="1" ht="18" customHeight="1">
      <c r="C554" s="185" t="s">
        <v>162</v>
      </c>
      <c r="D554" s="185" t="s">
        <v>289</v>
      </c>
      <c r="E554" s="659"/>
      <c r="F554" s="660"/>
      <c r="G554" s="660"/>
      <c r="H554" s="660"/>
      <c r="I554" s="184"/>
    </row>
    <row r="555" spans="3:9" s="185" customFormat="1" ht="18" customHeight="1">
      <c r="C555" s="185" t="s">
        <v>163</v>
      </c>
      <c r="D555" s="185" t="s">
        <v>290</v>
      </c>
      <c r="E555" s="659"/>
      <c r="F555" s="660"/>
      <c r="G555" s="660"/>
      <c r="H555" s="660"/>
      <c r="I555" s="184"/>
    </row>
    <row r="556" spans="3:9" s="185" customFormat="1" ht="18" customHeight="1">
      <c r="C556" s="185" t="s">
        <v>164</v>
      </c>
      <c r="D556" s="185" t="s">
        <v>291</v>
      </c>
      <c r="E556" s="659"/>
      <c r="F556" s="660"/>
      <c r="G556" s="660"/>
      <c r="H556" s="660"/>
      <c r="I556" s="184"/>
    </row>
    <row r="557" spans="3:9" s="185" customFormat="1" ht="18" customHeight="1">
      <c r="C557" s="185" t="s">
        <v>165</v>
      </c>
      <c r="D557" s="185" t="s">
        <v>313</v>
      </c>
      <c r="E557" s="659"/>
      <c r="F557" s="660"/>
      <c r="G557" s="660"/>
      <c r="H557" s="660"/>
      <c r="I557" s="184"/>
    </row>
    <row r="558" spans="3:9" s="185" customFormat="1" ht="18" customHeight="1">
      <c r="C558" s="185" t="s">
        <v>169</v>
      </c>
      <c r="D558" s="185" t="s">
        <v>357</v>
      </c>
      <c r="E558" s="659"/>
      <c r="F558" s="660"/>
      <c r="G558" s="660"/>
      <c r="H558" s="660"/>
      <c r="I558" s="184"/>
    </row>
    <row r="559" spans="3:9" s="185" customFormat="1" ht="18" customHeight="1">
      <c r="C559" s="185" t="s">
        <v>166</v>
      </c>
      <c r="D559" s="185" t="s">
        <v>358</v>
      </c>
      <c r="E559" s="659"/>
      <c r="F559" s="660"/>
      <c r="G559" s="660"/>
      <c r="H559" s="660"/>
      <c r="I559" s="184"/>
    </row>
    <row r="560" spans="3:9" s="185" customFormat="1" ht="18" customHeight="1">
      <c r="C560" s="185" t="s">
        <v>185</v>
      </c>
      <c r="D560" s="185" t="s">
        <v>359</v>
      </c>
      <c r="E560" s="659"/>
      <c r="F560" s="660"/>
      <c r="G560" s="660"/>
      <c r="H560" s="660"/>
      <c r="I560" s="184"/>
    </row>
    <row r="561" spans="3:9" s="185" customFormat="1" ht="18" customHeight="1">
      <c r="C561" s="185" t="s">
        <v>188</v>
      </c>
      <c r="D561" s="185" t="s">
        <v>360</v>
      </c>
      <c r="E561" s="659"/>
      <c r="F561" s="660"/>
      <c r="G561" s="660"/>
      <c r="H561" s="660"/>
      <c r="I561" s="184"/>
    </row>
    <row r="562" spans="3:9" s="185" customFormat="1" ht="18" customHeight="1">
      <c r="C562" s="185" t="s">
        <v>192</v>
      </c>
      <c r="D562" s="185" t="s">
        <v>361</v>
      </c>
      <c r="E562" s="659"/>
      <c r="F562" s="660"/>
      <c r="G562" s="660"/>
      <c r="H562" s="660"/>
      <c r="I562" s="184"/>
    </row>
    <row r="563" spans="4:9" s="185" customFormat="1" ht="18" customHeight="1">
      <c r="D563" s="185" t="s">
        <v>362</v>
      </c>
      <c r="E563" s="659"/>
      <c r="F563" s="660"/>
      <c r="G563" s="660"/>
      <c r="H563" s="660"/>
      <c r="I563" s="184"/>
    </row>
    <row r="564" spans="3:9" s="185" customFormat="1" ht="18" customHeight="1">
      <c r="C564" s="185" t="s">
        <v>194</v>
      </c>
      <c r="D564" s="185" t="s">
        <v>331</v>
      </c>
      <c r="E564" s="659"/>
      <c r="F564" s="660"/>
      <c r="G564" s="660"/>
      <c r="H564" s="660"/>
      <c r="I564" s="184"/>
    </row>
    <row r="565" spans="3:9" s="185" customFormat="1" ht="18" customHeight="1">
      <c r="C565" s="185" t="s">
        <v>224</v>
      </c>
      <c r="D565" s="185" t="s">
        <v>334</v>
      </c>
      <c r="E565" s="659"/>
      <c r="F565" s="660"/>
      <c r="G565" s="660"/>
      <c r="H565" s="660"/>
      <c r="I565" s="184"/>
    </row>
    <row r="566" spans="3:9" s="185" customFormat="1" ht="18" customHeight="1">
      <c r="C566" s="185" t="s">
        <v>226</v>
      </c>
      <c r="D566" s="185" t="s">
        <v>363</v>
      </c>
      <c r="E566" s="659"/>
      <c r="F566" s="660"/>
      <c r="G566" s="660"/>
      <c r="H566" s="660"/>
      <c r="I566" s="184"/>
    </row>
    <row r="567" spans="3:9" s="185" customFormat="1" ht="18" customHeight="1">
      <c r="C567" s="185" t="s">
        <v>239</v>
      </c>
      <c r="D567" s="185" t="s">
        <v>364</v>
      </c>
      <c r="E567" s="659"/>
      <c r="F567" s="660"/>
      <c r="G567" s="660"/>
      <c r="H567" s="660"/>
      <c r="I567" s="184"/>
    </row>
    <row r="568" spans="3:9" s="185" customFormat="1" ht="18" customHeight="1">
      <c r="C568" s="185" t="s">
        <v>240</v>
      </c>
      <c r="D568" s="185" t="s">
        <v>365</v>
      </c>
      <c r="E568" s="659"/>
      <c r="F568" s="660"/>
      <c r="G568" s="660"/>
      <c r="H568" s="660"/>
      <c r="I568" s="184"/>
    </row>
    <row r="569" spans="3:9" s="185" customFormat="1" ht="18" customHeight="1">
      <c r="C569" s="185" t="s">
        <v>242</v>
      </c>
      <c r="D569" s="185" t="s">
        <v>366</v>
      </c>
      <c r="E569" s="659"/>
      <c r="F569" s="660"/>
      <c r="G569" s="660"/>
      <c r="H569" s="660"/>
      <c r="I569" s="184"/>
    </row>
    <row r="570" spans="3:9" s="185" customFormat="1" ht="18" customHeight="1">
      <c r="C570" s="185" t="s">
        <v>243</v>
      </c>
      <c r="D570" s="185" t="s">
        <v>367</v>
      </c>
      <c r="E570" s="659"/>
      <c r="F570" s="660"/>
      <c r="G570" s="660"/>
      <c r="H570" s="660"/>
      <c r="I570" s="184"/>
    </row>
    <row r="571" spans="3:9" s="185" customFormat="1" ht="18" customHeight="1">
      <c r="C571" s="185" t="s">
        <v>245</v>
      </c>
      <c r="D571" s="185" t="s">
        <v>298</v>
      </c>
      <c r="E571" s="659"/>
      <c r="F571" s="660"/>
      <c r="G571" s="660"/>
      <c r="H571" s="660"/>
      <c r="I571" s="184"/>
    </row>
    <row r="572" spans="3:9" s="185" customFormat="1" ht="18" customHeight="1">
      <c r="C572" s="185" t="s">
        <v>246</v>
      </c>
      <c r="D572" s="185" t="s">
        <v>368</v>
      </c>
      <c r="E572" s="659"/>
      <c r="F572" s="660"/>
      <c r="G572" s="660"/>
      <c r="H572" s="660"/>
      <c r="I572" s="184"/>
    </row>
    <row r="573" spans="3:9" s="185" customFormat="1" ht="18" customHeight="1">
      <c r="C573" s="185" t="s">
        <v>247</v>
      </c>
      <c r="D573" s="185" t="s">
        <v>369</v>
      </c>
      <c r="E573" s="659"/>
      <c r="F573" s="660"/>
      <c r="G573" s="660"/>
      <c r="H573" s="660"/>
      <c r="I573" s="184"/>
    </row>
    <row r="574" spans="3:9" s="185" customFormat="1" ht="18" customHeight="1">
      <c r="C574" s="185" t="s">
        <v>249</v>
      </c>
      <c r="D574" s="185" t="s">
        <v>333</v>
      </c>
      <c r="E574" s="659"/>
      <c r="F574" s="660"/>
      <c r="G574" s="660"/>
      <c r="H574" s="660"/>
      <c r="I574" s="184"/>
    </row>
    <row r="575" spans="3:9" s="185" customFormat="1" ht="18" customHeight="1">
      <c r="C575" s="185" t="s">
        <v>258</v>
      </c>
      <c r="D575" s="185" t="s">
        <v>370</v>
      </c>
      <c r="E575" s="659"/>
      <c r="F575" s="660"/>
      <c r="G575" s="660"/>
      <c r="H575" s="660"/>
      <c r="I575" s="184"/>
    </row>
    <row r="576" spans="5:9" s="185" customFormat="1" ht="18" customHeight="1">
      <c r="E576" s="659"/>
      <c r="F576" s="660"/>
      <c r="G576" s="660"/>
      <c r="H576" s="660"/>
      <c r="I576" s="184"/>
    </row>
    <row r="577" spans="5:9" s="185" customFormat="1" ht="18" customHeight="1">
      <c r="E577" s="659"/>
      <c r="F577" s="660"/>
      <c r="G577" s="660"/>
      <c r="H577" s="660"/>
      <c r="I577" s="184"/>
    </row>
    <row r="578" spans="5:9" s="185" customFormat="1" ht="18" customHeight="1">
      <c r="E578" s="659"/>
      <c r="F578" s="660"/>
      <c r="G578" s="660"/>
      <c r="H578" s="660"/>
      <c r="I578" s="184"/>
    </row>
    <row r="579" spans="3:9" s="185" customFormat="1" ht="18" customHeight="1">
      <c r="C579" s="178"/>
      <c r="D579" s="178" t="s">
        <v>172</v>
      </c>
      <c r="E579" s="659"/>
      <c r="F579" s="660"/>
      <c r="G579" s="660"/>
      <c r="H579" s="660"/>
      <c r="I579" s="184"/>
    </row>
    <row r="580" spans="4:9" s="185" customFormat="1" ht="18" customHeight="1">
      <c r="D580" s="185" t="s">
        <v>304</v>
      </c>
      <c r="E580" s="659"/>
      <c r="F580" s="660"/>
      <c r="G580" s="660"/>
      <c r="H580" s="660"/>
      <c r="I580" s="184"/>
    </row>
    <row r="581" spans="4:9" s="185" customFormat="1" ht="18" customHeight="1">
      <c r="D581" s="185" t="s">
        <v>306</v>
      </c>
      <c r="E581" s="659"/>
      <c r="F581" s="660"/>
      <c r="G581" s="660"/>
      <c r="H581" s="660"/>
      <c r="I581" s="184"/>
    </row>
    <row r="582" spans="4:9" s="185" customFormat="1" ht="18" customHeight="1">
      <c r="D582" s="185" t="s">
        <v>350</v>
      </c>
      <c r="E582" s="659"/>
      <c r="F582" s="660"/>
      <c r="G582" s="660"/>
      <c r="H582" s="660"/>
      <c r="I582" s="184"/>
    </row>
    <row r="583" spans="5:9" s="185" customFormat="1" ht="18" customHeight="1">
      <c r="E583" s="659"/>
      <c r="F583" s="660"/>
      <c r="G583" s="660"/>
      <c r="H583" s="660"/>
      <c r="I583" s="184"/>
    </row>
    <row r="584" spans="5:9" s="185" customFormat="1" ht="18" customHeight="1">
      <c r="E584" s="659"/>
      <c r="F584" s="660"/>
      <c r="G584" s="660"/>
      <c r="H584" s="660"/>
      <c r="I584" s="184"/>
    </row>
    <row r="585" spans="5:9" s="185" customFormat="1" ht="18" customHeight="1">
      <c r="E585" s="659"/>
      <c r="F585" s="660"/>
      <c r="G585" s="660"/>
      <c r="H585" s="660"/>
      <c r="I585" s="184"/>
    </row>
    <row r="586" spans="5:9" s="185" customFormat="1" ht="18" customHeight="1">
      <c r="E586" s="659"/>
      <c r="F586" s="660"/>
      <c r="G586" s="660"/>
      <c r="H586" s="660"/>
      <c r="I586" s="184"/>
    </row>
    <row r="587" spans="5:9" s="185" customFormat="1" ht="18" customHeight="1">
      <c r="E587" s="659"/>
      <c r="F587" s="660"/>
      <c r="G587" s="660"/>
      <c r="H587" s="660"/>
      <c r="I587" s="184"/>
    </row>
    <row r="588" spans="5:9" s="185" customFormat="1" ht="18" customHeight="1">
      <c r="E588" s="659"/>
      <c r="F588" s="660"/>
      <c r="G588" s="660"/>
      <c r="H588" s="660"/>
      <c r="I588" s="184"/>
    </row>
    <row r="589" spans="5:9" s="185" customFormat="1" ht="18" customHeight="1">
      <c r="E589" s="659"/>
      <c r="F589" s="660"/>
      <c r="G589" s="660"/>
      <c r="H589" s="660"/>
      <c r="I589" s="184"/>
    </row>
    <row r="590" spans="5:9" s="185" customFormat="1" ht="20.25">
      <c r="E590" s="659"/>
      <c r="F590" s="660"/>
      <c r="G590" s="660"/>
      <c r="H590" s="660"/>
      <c r="I590" s="184"/>
    </row>
    <row r="591" spans="2:9" ht="15">
      <c r="B591" s="164"/>
      <c r="C591" s="164"/>
      <c r="D591" s="164"/>
      <c r="E591"/>
      <c r="F591"/>
      <c r="G591"/>
      <c r="H591"/>
      <c r="I591"/>
    </row>
    <row r="592" spans="2:9" ht="15">
      <c r="B592" s="164"/>
      <c r="C592" s="164"/>
      <c r="D592" s="164"/>
      <c r="E592"/>
      <c r="F592"/>
      <c r="G592"/>
      <c r="H592"/>
      <c r="I592"/>
    </row>
    <row r="593" spans="2:9" ht="15">
      <c r="B593" s="164"/>
      <c r="C593" s="164"/>
      <c r="D593" s="164"/>
      <c r="E593"/>
      <c r="F593"/>
      <c r="G593"/>
      <c r="H593"/>
      <c r="I593"/>
    </row>
    <row r="594" spans="2:9" ht="15">
      <c r="B594" s="164"/>
      <c r="C594" s="164"/>
      <c r="D594" s="164"/>
      <c r="E594"/>
      <c r="F594"/>
      <c r="G594"/>
      <c r="H594"/>
      <c r="I594"/>
    </row>
    <row r="595" spans="2:9" ht="15">
      <c r="B595" s="164"/>
      <c r="C595" s="164"/>
      <c r="D595" s="164"/>
      <c r="E595"/>
      <c r="F595"/>
      <c r="G595"/>
      <c r="H595"/>
      <c r="I595"/>
    </row>
  </sheetData>
  <sheetProtection/>
  <mergeCells count="52">
    <mergeCell ref="H76:H77"/>
    <mergeCell ref="B2:F3"/>
    <mergeCell ref="D6:E6"/>
    <mergeCell ref="B8:B9"/>
    <mergeCell ref="C8:C9"/>
    <mergeCell ref="D8:D9"/>
    <mergeCell ref="E8:E9"/>
    <mergeCell ref="F8:F9"/>
    <mergeCell ref="B247:B248"/>
    <mergeCell ref="C247:C248"/>
    <mergeCell ref="G8:G9"/>
    <mergeCell ref="H8:H9"/>
    <mergeCell ref="B76:B77"/>
    <mergeCell ref="C76:C77"/>
    <mergeCell ref="D76:D77"/>
    <mergeCell ref="E76:E77"/>
    <mergeCell ref="F76:F77"/>
    <mergeCell ref="G76:G77"/>
    <mergeCell ref="D157:E157"/>
    <mergeCell ref="B159:B160"/>
    <mergeCell ref="C159:C160"/>
    <mergeCell ref="D159:D160"/>
    <mergeCell ref="E159:E160"/>
    <mergeCell ref="H407:H408"/>
    <mergeCell ref="D247:D248"/>
    <mergeCell ref="E247:E248"/>
    <mergeCell ref="G159:G160"/>
    <mergeCell ref="H159:H160"/>
    <mergeCell ref="H247:H248"/>
    <mergeCell ref="F247:F248"/>
    <mergeCell ref="G247:G248"/>
    <mergeCell ref="F159:F160"/>
    <mergeCell ref="C407:C408"/>
    <mergeCell ref="D407:D408"/>
    <mergeCell ref="E407:E408"/>
    <mergeCell ref="H335:H336"/>
    <mergeCell ref="F407:F408"/>
    <mergeCell ref="G407:G408"/>
    <mergeCell ref="D335:D336"/>
    <mergeCell ref="E335:E336"/>
    <mergeCell ref="F335:F336"/>
    <mergeCell ref="G335:G336"/>
    <mergeCell ref="B335:B336"/>
    <mergeCell ref="C335:C336"/>
    <mergeCell ref="H501:H502"/>
    <mergeCell ref="B501:B502"/>
    <mergeCell ref="C501:C502"/>
    <mergeCell ref="D501:D502"/>
    <mergeCell ref="E501:E502"/>
    <mergeCell ref="F501:F502"/>
    <mergeCell ref="G501:G502"/>
    <mergeCell ref="B407:B408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P578"/>
  <sheetViews>
    <sheetView view="pageBreakPreview" zoomScale="50" zoomScaleSheetLayoutView="50" zoomScalePageLayoutView="0" workbookViewId="0" topLeftCell="A1">
      <selection activeCell="I27" sqref="I27"/>
    </sheetView>
  </sheetViews>
  <sheetFormatPr defaultColWidth="9.00390625" defaultRowHeight="12.75"/>
  <cols>
    <col min="1" max="1" width="6.25390625" style="0" customWidth="1"/>
    <col min="2" max="3" width="15.75390625" style="0" customWidth="1"/>
    <col min="4" max="4" width="100.75390625" style="0" customWidth="1"/>
    <col min="5" max="5" width="20.25390625" style="0" customWidth="1"/>
    <col min="6" max="7" width="20.25390625" style="2" customWidth="1"/>
    <col min="8" max="9" width="20.25390625" style="359" customWidth="1"/>
    <col min="10" max="10" width="7.00390625" style="13" customWidth="1"/>
  </cols>
  <sheetData>
    <row r="1" ht="14.25">
      <c r="D1" s="323"/>
    </row>
    <row r="2" spans="2:10" s="390" customFormat="1" ht="36.75" customHeight="1">
      <c r="B2" s="936" t="s">
        <v>318</v>
      </c>
      <c r="C2" s="937"/>
      <c r="D2" s="937"/>
      <c r="E2" s="937"/>
      <c r="F2" s="937"/>
      <c r="G2" s="937"/>
      <c r="H2" s="937"/>
      <c r="I2" s="391"/>
      <c r="J2" s="391"/>
    </row>
    <row r="3" spans="2:10" s="390" customFormat="1" ht="36.75" customHeight="1">
      <c r="B3" s="937"/>
      <c r="C3" s="937"/>
      <c r="D3" s="937"/>
      <c r="E3" s="937"/>
      <c r="F3" s="937"/>
      <c r="G3" s="937"/>
      <c r="H3" s="937"/>
      <c r="I3" s="391"/>
      <c r="J3" s="391"/>
    </row>
    <row r="6" spans="4:10" s="392" customFormat="1" ht="39" customHeight="1">
      <c r="D6" s="920" t="s">
        <v>179</v>
      </c>
      <c r="E6" s="921"/>
      <c r="F6" s="921"/>
      <c r="G6" s="921"/>
      <c r="H6" s="393"/>
      <c r="I6" s="393"/>
      <c r="J6" s="394"/>
    </row>
    <row r="7" ht="13.5" thickBot="1"/>
    <row r="8" spans="2:10" s="396" customFormat="1" ht="21.75" customHeight="1">
      <c r="B8" s="934" t="s">
        <v>15</v>
      </c>
      <c r="C8" s="928" t="s">
        <v>16</v>
      </c>
      <c r="D8" s="928" t="s">
        <v>131</v>
      </c>
      <c r="E8" s="926" t="s">
        <v>287</v>
      </c>
      <c r="F8" s="932" t="s">
        <v>286</v>
      </c>
      <c r="G8" s="926" t="s">
        <v>285</v>
      </c>
      <c r="H8" s="926" t="s">
        <v>316</v>
      </c>
      <c r="I8" s="926" t="s">
        <v>317</v>
      </c>
      <c r="J8" s="395"/>
    </row>
    <row r="9" spans="2:10" s="396" customFormat="1" ht="21.75" customHeight="1" thickBot="1">
      <c r="B9" s="935"/>
      <c r="C9" s="929"/>
      <c r="D9" s="938"/>
      <c r="E9" s="927"/>
      <c r="F9" s="933"/>
      <c r="G9" s="927"/>
      <c r="H9" s="927"/>
      <c r="I9" s="927"/>
      <c r="J9" s="395"/>
    </row>
    <row r="10" spans="2:10" s="396" customFormat="1" ht="21" customHeight="1">
      <c r="B10" s="398"/>
      <c r="C10" s="399"/>
      <c r="D10" s="400"/>
      <c r="E10" s="401"/>
      <c r="F10" s="402"/>
      <c r="G10" s="402"/>
      <c r="H10" s="403"/>
      <c r="I10" s="403"/>
      <c r="J10" s="395"/>
    </row>
    <row r="11" spans="2:10" s="410" customFormat="1" ht="21" customHeight="1">
      <c r="B11" s="404"/>
      <c r="C11" s="405">
        <v>1111</v>
      </c>
      <c r="D11" s="406" t="s">
        <v>0</v>
      </c>
      <c r="E11" s="397">
        <v>1910.04</v>
      </c>
      <c r="F11" s="407">
        <v>2090.09</v>
      </c>
      <c r="G11" s="397">
        <v>2339.31</v>
      </c>
      <c r="H11" s="408">
        <v>1917.52</v>
      </c>
      <c r="I11" s="408">
        <v>1760</v>
      </c>
      <c r="J11" s="409"/>
    </row>
    <row r="12" spans="2:10" s="410" customFormat="1" ht="21" customHeight="1">
      <c r="B12" s="404"/>
      <c r="C12" s="405">
        <v>1112</v>
      </c>
      <c r="D12" s="406" t="s">
        <v>1</v>
      </c>
      <c r="E12" s="397">
        <v>1155.22</v>
      </c>
      <c r="F12" s="407">
        <v>547</v>
      </c>
      <c r="G12" s="397">
        <v>781.05</v>
      </c>
      <c r="H12" s="408">
        <v>790.9</v>
      </c>
      <c r="I12" s="408">
        <v>680</v>
      </c>
      <c r="J12" s="409"/>
    </row>
    <row r="13" spans="2:10" s="410" customFormat="1" ht="21" customHeight="1">
      <c r="B13" s="404"/>
      <c r="C13" s="405">
        <v>1113</v>
      </c>
      <c r="D13" s="406" t="s">
        <v>2</v>
      </c>
      <c r="E13" s="397">
        <v>114.68</v>
      </c>
      <c r="F13" s="407">
        <v>133.45</v>
      </c>
      <c r="G13" s="397">
        <v>167.94</v>
      </c>
      <c r="H13" s="408">
        <v>169.63</v>
      </c>
      <c r="I13" s="408">
        <v>160</v>
      </c>
      <c r="J13" s="409"/>
    </row>
    <row r="14" spans="2:10" s="410" customFormat="1" ht="21" customHeight="1">
      <c r="B14" s="404"/>
      <c r="C14" s="405">
        <v>1121</v>
      </c>
      <c r="D14" s="406" t="s">
        <v>3</v>
      </c>
      <c r="E14" s="397">
        <v>2191.21</v>
      </c>
      <c r="F14" s="407">
        <v>2424.06</v>
      </c>
      <c r="G14" s="397">
        <v>2650.58</v>
      </c>
      <c r="H14" s="408">
        <v>2111.51</v>
      </c>
      <c r="I14" s="408">
        <v>1780</v>
      </c>
      <c r="J14" s="409"/>
    </row>
    <row r="15" spans="2:10" s="410" customFormat="1" ht="21" customHeight="1">
      <c r="B15" s="404"/>
      <c r="C15" s="405">
        <v>1122</v>
      </c>
      <c r="D15" s="406" t="s">
        <v>4</v>
      </c>
      <c r="E15" s="397">
        <v>354.12</v>
      </c>
      <c r="F15" s="407">
        <v>492</v>
      </c>
      <c r="G15" s="397">
        <v>342.96</v>
      </c>
      <c r="H15" s="408">
        <v>265.02</v>
      </c>
      <c r="I15" s="408">
        <v>215</v>
      </c>
      <c r="J15" s="409" t="s">
        <v>160</v>
      </c>
    </row>
    <row r="16" spans="2:10" s="410" customFormat="1" ht="21" customHeight="1">
      <c r="B16" s="404"/>
      <c r="C16" s="405">
        <v>1211</v>
      </c>
      <c r="D16" s="406" t="s">
        <v>5</v>
      </c>
      <c r="E16" s="397">
        <v>3537.22</v>
      </c>
      <c r="F16" s="407">
        <v>3671.92</v>
      </c>
      <c r="G16" s="397">
        <v>4127.9</v>
      </c>
      <c r="H16" s="408">
        <v>4011.84</v>
      </c>
      <c r="I16" s="408">
        <v>3900</v>
      </c>
      <c r="J16" s="409"/>
    </row>
    <row r="17" spans="2:10" s="410" customFormat="1" ht="21" customHeight="1">
      <c r="B17" s="404"/>
      <c r="C17" s="405">
        <v>1334</v>
      </c>
      <c r="D17" s="406" t="s">
        <v>208</v>
      </c>
      <c r="E17" s="397">
        <v>0</v>
      </c>
      <c r="F17" s="407">
        <v>3.22</v>
      </c>
      <c r="G17" s="397">
        <v>0</v>
      </c>
      <c r="H17" s="408">
        <v>0</v>
      </c>
      <c r="I17" s="408">
        <v>0</v>
      </c>
      <c r="J17" s="409"/>
    </row>
    <row r="18" spans="2:10" s="410" customFormat="1" ht="21" customHeight="1">
      <c r="B18" s="404"/>
      <c r="C18" s="405">
        <v>1337</v>
      </c>
      <c r="D18" s="406" t="s">
        <v>196</v>
      </c>
      <c r="E18" s="397">
        <v>533.31</v>
      </c>
      <c r="F18" s="407">
        <v>519.24</v>
      </c>
      <c r="G18" s="397">
        <v>532.73</v>
      </c>
      <c r="H18" s="408">
        <v>527.26</v>
      </c>
      <c r="I18" s="408">
        <v>530</v>
      </c>
      <c r="J18" s="409"/>
    </row>
    <row r="19" spans="2:10" s="410" customFormat="1" ht="21" customHeight="1">
      <c r="B19" s="404"/>
      <c r="C19" s="405">
        <v>1341</v>
      </c>
      <c r="D19" s="406" t="s">
        <v>6</v>
      </c>
      <c r="E19" s="397">
        <v>22.46</v>
      </c>
      <c r="F19" s="407">
        <v>22.12</v>
      </c>
      <c r="G19" s="397">
        <v>24.37</v>
      </c>
      <c r="H19" s="408">
        <v>24.137</v>
      </c>
      <c r="I19" s="408">
        <v>23</v>
      </c>
      <c r="J19" s="409"/>
    </row>
    <row r="20" spans="2:10" s="410" customFormat="1" ht="21" customHeight="1">
      <c r="B20" s="404"/>
      <c r="C20" s="405">
        <v>1343</v>
      </c>
      <c r="D20" s="406" t="s">
        <v>7</v>
      </c>
      <c r="E20" s="397">
        <v>2.95</v>
      </c>
      <c r="F20" s="407">
        <v>6.55</v>
      </c>
      <c r="G20" s="397">
        <v>6.94</v>
      </c>
      <c r="H20" s="408">
        <v>73.08</v>
      </c>
      <c r="I20" s="408">
        <v>6</v>
      </c>
      <c r="J20" s="409"/>
    </row>
    <row r="21" spans="2:10" s="410" customFormat="1" ht="21" customHeight="1">
      <c r="B21" s="404"/>
      <c r="C21" s="405">
        <v>1345</v>
      </c>
      <c r="D21" s="406" t="s">
        <v>8</v>
      </c>
      <c r="E21" s="397">
        <v>6.55</v>
      </c>
      <c r="F21" s="407">
        <v>4.65</v>
      </c>
      <c r="G21" s="397">
        <v>5.33</v>
      </c>
      <c r="H21" s="408">
        <v>0.14</v>
      </c>
      <c r="I21" s="408">
        <v>5</v>
      </c>
      <c r="J21" s="409"/>
    </row>
    <row r="22" spans="2:10" s="410" customFormat="1" ht="21" customHeight="1">
      <c r="B22" s="404"/>
      <c r="C22" s="405">
        <v>1347</v>
      </c>
      <c r="D22" s="406" t="s">
        <v>9</v>
      </c>
      <c r="E22" s="397">
        <v>40</v>
      </c>
      <c r="F22" s="407">
        <v>40</v>
      </c>
      <c r="G22" s="397">
        <v>38.321</v>
      </c>
      <c r="H22" s="408">
        <v>30</v>
      </c>
      <c r="I22" s="408">
        <v>40</v>
      </c>
      <c r="J22" s="409"/>
    </row>
    <row r="23" spans="2:10" s="410" customFormat="1" ht="21" customHeight="1">
      <c r="B23" s="404"/>
      <c r="C23" s="405">
        <v>1351</v>
      </c>
      <c r="D23" s="406" t="s">
        <v>10</v>
      </c>
      <c r="E23" s="397">
        <v>17.01</v>
      </c>
      <c r="F23" s="407">
        <v>17.38</v>
      </c>
      <c r="G23" s="397">
        <v>22.17</v>
      </c>
      <c r="H23" s="408">
        <v>11.29</v>
      </c>
      <c r="I23" s="408">
        <v>22</v>
      </c>
      <c r="J23" s="409"/>
    </row>
    <row r="24" spans="2:10" s="410" customFormat="1" ht="21" customHeight="1">
      <c r="B24" s="404"/>
      <c r="C24" s="405">
        <v>1361</v>
      </c>
      <c r="D24" s="406" t="s">
        <v>11</v>
      </c>
      <c r="E24" s="397">
        <v>78.31</v>
      </c>
      <c r="F24" s="407">
        <v>71.12</v>
      </c>
      <c r="G24" s="397">
        <v>41.87</v>
      </c>
      <c r="H24" s="408">
        <v>67.06</v>
      </c>
      <c r="I24" s="408">
        <v>60</v>
      </c>
      <c r="J24" s="409"/>
    </row>
    <row r="25" spans="2:10" s="410" customFormat="1" ht="21" customHeight="1">
      <c r="B25" s="404"/>
      <c r="C25" s="405">
        <v>1511</v>
      </c>
      <c r="D25" s="406" t="s">
        <v>12</v>
      </c>
      <c r="E25" s="397">
        <v>496.15</v>
      </c>
      <c r="F25" s="407">
        <v>411.04</v>
      </c>
      <c r="G25" s="397">
        <v>492.08</v>
      </c>
      <c r="H25" s="408">
        <v>1081.16</v>
      </c>
      <c r="I25" s="408">
        <v>1220</v>
      </c>
      <c r="J25" s="409" t="s">
        <v>162</v>
      </c>
    </row>
    <row r="26" spans="2:10" s="410" customFormat="1" ht="21" customHeight="1">
      <c r="B26" s="404"/>
      <c r="C26" s="405">
        <v>2460</v>
      </c>
      <c r="D26" s="406" t="s">
        <v>13</v>
      </c>
      <c r="E26" s="397">
        <v>93.5</v>
      </c>
      <c r="F26" s="407">
        <v>104.2</v>
      </c>
      <c r="G26" s="397">
        <v>8.84</v>
      </c>
      <c r="H26" s="408">
        <v>0</v>
      </c>
      <c r="I26" s="408">
        <v>0</v>
      </c>
      <c r="J26" s="409"/>
    </row>
    <row r="27" spans="2:10" s="410" customFormat="1" ht="21" customHeight="1">
      <c r="B27" s="404"/>
      <c r="C27" s="405">
        <v>4111</v>
      </c>
      <c r="D27" s="406" t="s">
        <v>137</v>
      </c>
      <c r="E27" s="397">
        <v>75.4</v>
      </c>
      <c r="F27" s="407">
        <v>50</v>
      </c>
      <c r="G27" s="397">
        <v>40</v>
      </c>
      <c r="H27" s="408">
        <v>276.02</v>
      </c>
      <c r="I27" s="408">
        <v>0</v>
      </c>
      <c r="J27" s="409"/>
    </row>
    <row r="28" spans="2:10" s="410" customFormat="1" ht="21" customHeight="1">
      <c r="B28" s="404"/>
      <c r="C28" s="405">
        <v>4112</v>
      </c>
      <c r="D28" s="406" t="s">
        <v>231</v>
      </c>
      <c r="E28" s="397">
        <v>670.53</v>
      </c>
      <c r="F28" s="407">
        <v>735.39</v>
      </c>
      <c r="G28" s="397">
        <v>736.5</v>
      </c>
      <c r="H28" s="408">
        <v>738.9</v>
      </c>
      <c r="I28" s="408">
        <v>1393.4</v>
      </c>
      <c r="J28" s="409"/>
    </row>
    <row r="29" spans="2:10" s="410" customFormat="1" ht="21" customHeight="1">
      <c r="B29" s="404"/>
      <c r="C29" s="405">
        <v>4116</v>
      </c>
      <c r="D29" s="406" t="s">
        <v>220</v>
      </c>
      <c r="E29" s="397">
        <v>226</v>
      </c>
      <c r="F29" s="407">
        <v>172.57</v>
      </c>
      <c r="G29" s="397">
        <v>252.78</v>
      </c>
      <c r="H29" s="408">
        <v>732.93</v>
      </c>
      <c r="I29" s="408">
        <v>600</v>
      </c>
      <c r="J29" s="409" t="s">
        <v>163</v>
      </c>
    </row>
    <row r="30" spans="2:10" s="410" customFormat="1" ht="21" customHeight="1">
      <c r="B30" s="404"/>
      <c r="C30" s="405">
        <v>4121</v>
      </c>
      <c r="D30" s="406" t="s">
        <v>140</v>
      </c>
      <c r="E30" s="397">
        <v>114</v>
      </c>
      <c r="F30" s="407">
        <v>136.5</v>
      </c>
      <c r="G30" s="397">
        <v>121.38</v>
      </c>
      <c r="H30" s="408">
        <v>119.68</v>
      </c>
      <c r="I30" s="408">
        <v>120</v>
      </c>
      <c r="J30" s="409" t="s">
        <v>164</v>
      </c>
    </row>
    <row r="31" spans="2:10" s="410" customFormat="1" ht="21" customHeight="1">
      <c r="B31" s="404"/>
      <c r="C31" s="405">
        <v>4122</v>
      </c>
      <c r="D31" s="406" t="s">
        <v>141</v>
      </c>
      <c r="E31" s="397">
        <v>176.47</v>
      </c>
      <c r="F31" s="407">
        <v>197.79</v>
      </c>
      <c r="G31" s="397">
        <v>148.39</v>
      </c>
      <c r="H31" s="408">
        <v>893.82</v>
      </c>
      <c r="I31" s="408">
        <v>0</v>
      </c>
      <c r="J31" s="409"/>
    </row>
    <row r="32" spans="2:10" s="410" customFormat="1" ht="21" customHeight="1">
      <c r="B32" s="404"/>
      <c r="C32" s="405">
        <v>4129</v>
      </c>
      <c r="D32" s="406" t="s">
        <v>142</v>
      </c>
      <c r="E32" s="397">
        <v>2.6</v>
      </c>
      <c r="F32" s="407">
        <v>0.65</v>
      </c>
      <c r="G32" s="397">
        <v>0</v>
      </c>
      <c r="H32" s="408">
        <v>0</v>
      </c>
      <c r="I32" s="408">
        <v>0</v>
      </c>
      <c r="J32" s="409"/>
    </row>
    <row r="33" spans="2:10" s="410" customFormat="1" ht="21" customHeight="1">
      <c r="B33" s="404"/>
      <c r="C33" s="405">
        <v>4134</v>
      </c>
      <c r="D33" s="406" t="s">
        <v>14</v>
      </c>
      <c r="E33" s="397">
        <v>5039.01</v>
      </c>
      <c r="F33" s="407">
        <v>5226.83</v>
      </c>
      <c r="G33" s="397">
        <v>4639.88</v>
      </c>
      <c r="H33" s="408">
        <v>4608.1</v>
      </c>
      <c r="I33" s="408">
        <v>0</v>
      </c>
      <c r="J33" s="409" t="s">
        <v>259</v>
      </c>
    </row>
    <row r="34" spans="2:10" s="410" customFormat="1" ht="21" customHeight="1">
      <c r="B34" s="404"/>
      <c r="C34" s="405">
        <v>4213</v>
      </c>
      <c r="D34" s="406" t="s">
        <v>143</v>
      </c>
      <c r="E34" s="397">
        <v>457</v>
      </c>
      <c r="F34" s="407">
        <v>0</v>
      </c>
      <c r="G34" s="397">
        <v>51</v>
      </c>
      <c r="H34" s="408">
        <v>0</v>
      </c>
      <c r="I34" s="408">
        <v>0</v>
      </c>
      <c r="J34" s="409"/>
    </row>
    <row r="35" spans="2:10" s="410" customFormat="1" ht="21" customHeight="1">
      <c r="B35" s="404"/>
      <c r="C35" s="405">
        <v>4216</v>
      </c>
      <c r="D35" s="406" t="s">
        <v>153</v>
      </c>
      <c r="E35" s="397">
        <v>480</v>
      </c>
      <c r="F35" s="407">
        <v>0</v>
      </c>
      <c r="G35" s="397">
        <v>0</v>
      </c>
      <c r="H35" s="408">
        <v>0</v>
      </c>
      <c r="I35" s="408">
        <v>0</v>
      </c>
      <c r="J35" s="409"/>
    </row>
    <row r="36" spans="2:10" s="410" customFormat="1" ht="21" customHeight="1">
      <c r="B36" s="404"/>
      <c r="C36" s="405">
        <v>4222</v>
      </c>
      <c r="D36" s="406" t="s">
        <v>152</v>
      </c>
      <c r="E36" s="397">
        <v>130</v>
      </c>
      <c r="F36" s="407">
        <v>0</v>
      </c>
      <c r="G36" s="397">
        <v>0</v>
      </c>
      <c r="H36" s="408">
        <v>192.1</v>
      </c>
      <c r="I36" s="408">
        <v>0</v>
      </c>
      <c r="J36" s="409"/>
    </row>
    <row r="37" spans="2:10" s="410" customFormat="1" ht="21" customHeight="1">
      <c r="B37" s="404"/>
      <c r="C37" s="405">
        <v>4229</v>
      </c>
      <c r="D37" s="406" t="s">
        <v>144</v>
      </c>
      <c r="E37" s="397">
        <v>321.76</v>
      </c>
      <c r="F37" s="407">
        <v>0</v>
      </c>
      <c r="G37" s="397">
        <v>0</v>
      </c>
      <c r="H37" s="408">
        <v>0</v>
      </c>
      <c r="I37" s="408">
        <v>0</v>
      </c>
      <c r="J37" s="409"/>
    </row>
    <row r="38" spans="2:10" s="410" customFormat="1" ht="21" customHeight="1">
      <c r="B38" s="404"/>
      <c r="C38" s="405">
        <v>4240</v>
      </c>
      <c r="D38" s="406" t="s">
        <v>328</v>
      </c>
      <c r="E38" s="397">
        <v>0</v>
      </c>
      <c r="F38" s="517">
        <v>0</v>
      </c>
      <c r="G38" s="397">
        <v>0</v>
      </c>
      <c r="H38" s="408">
        <v>175</v>
      </c>
      <c r="I38" s="408">
        <v>0</v>
      </c>
      <c r="J38" s="409"/>
    </row>
    <row r="39" spans="2:10" s="417" customFormat="1" ht="21" customHeight="1">
      <c r="B39" s="411" t="s">
        <v>132</v>
      </c>
      <c r="C39" s="412" t="s">
        <v>21</v>
      </c>
      <c r="D39" s="413" t="s">
        <v>182</v>
      </c>
      <c r="E39" s="415">
        <f>SUM(E11:E38)</f>
        <v>18245.499999999996</v>
      </c>
      <c r="F39" s="415">
        <f>SUM(F11:F38)</f>
        <v>17077.77</v>
      </c>
      <c r="G39" s="415">
        <f>SUM(G11:G38)</f>
        <v>17572.321</v>
      </c>
      <c r="H39" s="415">
        <f>SUM(H11:H38)</f>
        <v>18817.097</v>
      </c>
      <c r="I39" s="415">
        <f>SUM(I11:I38)</f>
        <v>12514.4</v>
      </c>
      <c r="J39" s="416"/>
    </row>
    <row r="40" spans="2:10" s="410" customFormat="1" ht="21" customHeight="1">
      <c r="B40" s="404">
        <v>1031</v>
      </c>
      <c r="C40" s="405">
        <v>2111</v>
      </c>
      <c r="D40" s="406" t="s">
        <v>18</v>
      </c>
      <c r="E40" s="397">
        <v>221.59</v>
      </c>
      <c r="F40" s="407">
        <v>321.88</v>
      </c>
      <c r="G40" s="397">
        <v>320.25</v>
      </c>
      <c r="H40" s="408">
        <v>206.68</v>
      </c>
      <c r="I40" s="408">
        <v>350</v>
      </c>
      <c r="J40" s="409" t="s">
        <v>165</v>
      </c>
    </row>
    <row r="41" spans="2:10" s="425" customFormat="1" ht="21" customHeight="1">
      <c r="B41" s="418">
        <v>1031</v>
      </c>
      <c r="C41" s="419" t="s">
        <v>19</v>
      </c>
      <c r="D41" s="420" t="s">
        <v>20</v>
      </c>
      <c r="E41" s="421">
        <f aca="true" t="shared" si="0" ref="E41:H42">E40</f>
        <v>221.59</v>
      </c>
      <c r="F41" s="422">
        <f t="shared" si="0"/>
        <v>321.88</v>
      </c>
      <c r="G41" s="421">
        <f t="shared" si="0"/>
        <v>320.25</v>
      </c>
      <c r="H41" s="423">
        <f t="shared" si="0"/>
        <v>206.68</v>
      </c>
      <c r="I41" s="423">
        <f>I40</f>
        <v>350</v>
      </c>
      <c r="J41" s="424"/>
    </row>
    <row r="42" spans="2:10" s="417" customFormat="1" ht="21" customHeight="1">
      <c r="B42" s="426">
        <v>103</v>
      </c>
      <c r="C42" s="412" t="s">
        <v>21</v>
      </c>
      <c r="D42" s="413" t="s">
        <v>22</v>
      </c>
      <c r="E42" s="414">
        <f t="shared" si="0"/>
        <v>221.59</v>
      </c>
      <c r="F42" s="427">
        <f t="shared" si="0"/>
        <v>321.88</v>
      </c>
      <c r="G42" s="414">
        <f t="shared" si="0"/>
        <v>320.25</v>
      </c>
      <c r="H42" s="415">
        <f t="shared" si="0"/>
        <v>206.68</v>
      </c>
      <c r="I42" s="415">
        <f>I41</f>
        <v>350</v>
      </c>
      <c r="J42" s="416"/>
    </row>
    <row r="43" spans="2:11" s="410" customFormat="1" ht="21" customHeight="1">
      <c r="B43" s="404">
        <v>2141</v>
      </c>
      <c r="C43" s="405">
        <v>2111</v>
      </c>
      <c r="D43" s="406" t="s">
        <v>18</v>
      </c>
      <c r="E43" s="397">
        <v>0.65</v>
      </c>
      <c r="F43" s="407">
        <v>0.08</v>
      </c>
      <c r="G43" s="397">
        <v>0.05</v>
      </c>
      <c r="H43" s="408">
        <v>0</v>
      </c>
      <c r="I43" s="408">
        <v>0</v>
      </c>
      <c r="J43" s="409"/>
      <c r="K43" s="428"/>
    </row>
    <row r="44" spans="2:10" s="430" customFormat="1" ht="21" customHeight="1">
      <c r="B44" s="418">
        <v>2141</v>
      </c>
      <c r="C44" s="419" t="s">
        <v>19</v>
      </c>
      <c r="D44" s="420" t="s">
        <v>197</v>
      </c>
      <c r="E44" s="421">
        <f aca="true" t="shared" si="1" ref="E44:I45">E43</f>
        <v>0.65</v>
      </c>
      <c r="F44" s="422">
        <f t="shared" si="1"/>
        <v>0.08</v>
      </c>
      <c r="G44" s="421">
        <f t="shared" si="1"/>
        <v>0.05</v>
      </c>
      <c r="H44" s="423">
        <f t="shared" si="1"/>
        <v>0</v>
      </c>
      <c r="I44" s="423">
        <f t="shared" si="1"/>
        <v>0</v>
      </c>
      <c r="J44" s="429"/>
    </row>
    <row r="45" spans="2:10" s="417" customFormat="1" ht="21" customHeight="1">
      <c r="B45" s="426">
        <v>214</v>
      </c>
      <c r="C45" s="412" t="s">
        <v>21</v>
      </c>
      <c r="D45" s="413" t="s">
        <v>197</v>
      </c>
      <c r="E45" s="414">
        <f t="shared" si="1"/>
        <v>0.65</v>
      </c>
      <c r="F45" s="427">
        <f t="shared" si="1"/>
        <v>0.08</v>
      </c>
      <c r="G45" s="414">
        <f t="shared" si="1"/>
        <v>0.05</v>
      </c>
      <c r="H45" s="415">
        <f t="shared" si="1"/>
        <v>0</v>
      </c>
      <c r="I45" s="415">
        <f>I44</f>
        <v>0</v>
      </c>
      <c r="J45" s="416"/>
    </row>
    <row r="46" spans="2:10" s="410" customFormat="1" ht="21" customHeight="1">
      <c r="B46" s="404">
        <v>2310</v>
      </c>
      <c r="C46" s="405">
        <v>2111</v>
      </c>
      <c r="D46" s="406" t="s">
        <v>18</v>
      </c>
      <c r="E46" s="397">
        <v>0.36</v>
      </c>
      <c r="F46" s="407">
        <v>0</v>
      </c>
      <c r="G46" s="397">
        <v>0</v>
      </c>
      <c r="H46" s="408">
        <v>0</v>
      </c>
      <c r="I46" s="408">
        <v>0</v>
      </c>
      <c r="J46" s="409"/>
    </row>
    <row r="47" spans="2:10" s="430" customFormat="1" ht="21" customHeight="1">
      <c r="B47" s="418">
        <v>2310</v>
      </c>
      <c r="C47" s="419" t="s">
        <v>19</v>
      </c>
      <c r="D47" s="420" t="s">
        <v>23</v>
      </c>
      <c r="E47" s="421">
        <f aca="true" t="shared" si="2" ref="E47:H48">E46</f>
        <v>0.36</v>
      </c>
      <c r="F47" s="422">
        <f t="shared" si="2"/>
        <v>0</v>
      </c>
      <c r="G47" s="421">
        <f t="shared" si="2"/>
        <v>0</v>
      </c>
      <c r="H47" s="423">
        <f t="shared" si="2"/>
        <v>0</v>
      </c>
      <c r="I47" s="423">
        <f>I46</f>
        <v>0</v>
      </c>
      <c r="J47" s="429"/>
    </row>
    <row r="48" spans="2:10" s="417" customFormat="1" ht="21" customHeight="1">
      <c r="B48" s="426">
        <v>231</v>
      </c>
      <c r="C48" s="412" t="s">
        <v>21</v>
      </c>
      <c r="D48" s="413" t="s">
        <v>23</v>
      </c>
      <c r="E48" s="414">
        <f t="shared" si="2"/>
        <v>0.36</v>
      </c>
      <c r="F48" s="427">
        <f t="shared" si="2"/>
        <v>0</v>
      </c>
      <c r="G48" s="414">
        <f t="shared" si="2"/>
        <v>0</v>
      </c>
      <c r="H48" s="415">
        <f t="shared" si="2"/>
        <v>0</v>
      </c>
      <c r="I48" s="415">
        <f>I47</f>
        <v>0</v>
      </c>
      <c r="J48" s="416"/>
    </row>
    <row r="49" spans="2:10" s="410" customFormat="1" ht="21" customHeight="1">
      <c r="B49" s="404">
        <v>2321</v>
      </c>
      <c r="C49" s="405">
        <v>2111</v>
      </c>
      <c r="D49" s="406" t="s">
        <v>18</v>
      </c>
      <c r="E49" s="397">
        <v>118.17</v>
      </c>
      <c r="F49" s="407">
        <v>117.27</v>
      </c>
      <c r="G49" s="397">
        <v>122.94</v>
      </c>
      <c r="H49" s="408">
        <v>118.34</v>
      </c>
      <c r="I49" s="408">
        <v>120</v>
      </c>
      <c r="J49" s="409"/>
    </row>
    <row r="50" spans="2:16" s="430" customFormat="1" ht="21" customHeight="1">
      <c r="B50" s="418">
        <v>2321</v>
      </c>
      <c r="C50" s="419" t="s">
        <v>19</v>
      </c>
      <c r="D50" s="420" t="s">
        <v>59</v>
      </c>
      <c r="E50" s="421">
        <f aca="true" t="shared" si="3" ref="E50:H51">E49</f>
        <v>118.17</v>
      </c>
      <c r="F50" s="422">
        <f t="shared" si="3"/>
        <v>117.27</v>
      </c>
      <c r="G50" s="421">
        <f t="shared" si="3"/>
        <v>122.94</v>
      </c>
      <c r="H50" s="423">
        <f t="shared" si="3"/>
        <v>118.34</v>
      </c>
      <c r="I50" s="423">
        <f>I49</f>
        <v>120</v>
      </c>
      <c r="J50" s="429"/>
      <c r="P50" s="408"/>
    </row>
    <row r="51" spans="2:10" s="417" customFormat="1" ht="21" customHeight="1">
      <c r="B51" s="426">
        <v>232</v>
      </c>
      <c r="C51" s="412" t="s">
        <v>21</v>
      </c>
      <c r="D51" s="413" t="s">
        <v>60</v>
      </c>
      <c r="E51" s="414">
        <f t="shared" si="3"/>
        <v>118.17</v>
      </c>
      <c r="F51" s="427">
        <f t="shared" si="3"/>
        <v>117.27</v>
      </c>
      <c r="G51" s="414">
        <f t="shared" si="3"/>
        <v>122.94</v>
      </c>
      <c r="H51" s="415">
        <f t="shared" si="3"/>
        <v>118.34</v>
      </c>
      <c r="I51" s="415">
        <f>I50</f>
        <v>120</v>
      </c>
      <c r="J51" s="416"/>
    </row>
    <row r="52" spans="2:10" s="410" customFormat="1" ht="21" customHeight="1">
      <c r="B52" s="404">
        <v>3111</v>
      </c>
      <c r="C52" s="405">
        <v>2111</v>
      </c>
      <c r="D52" s="406" t="s">
        <v>18</v>
      </c>
      <c r="E52" s="397">
        <v>23.96</v>
      </c>
      <c r="F52" s="407">
        <v>25.84</v>
      </c>
      <c r="G52" s="397">
        <v>26.36</v>
      </c>
      <c r="H52" s="408">
        <v>26.08</v>
      </c>
      <c r="I52" s="408">
        <v>26</v>
      </c>
      <c r="J52" s="409"/>
    </row>
    <row r="53" spans="2:10" s="410" customFormat="1" ht="21" customHeight="1">
      <c r="B53" s="404">
        <v>3111</v>
      </c>
      <c r="C53" s="405">
        <v>2324</v>
      </c>
      <c r="D53" s="406" t="s">
        <v>24</v>
      </c>
      <c r="E53" s="397">
        <v>10.39</v>
      </c>
      <c r="F53" s="407">
        <v>0</v>
      </c>
      <c r="G53" s="397">
        <v>0</v>
      </c>
      <c r="H53" s="408">
        <v>0.9</v>
      </c>
      <c r="I53" s="408">
        <v>0</v>
      </c>
      <c r="J53" s="409"/>
    </row>
    <row r="54" spans="2:10" s="430" customFormat="1" ht="21" customHeight="1">
      <c r="B54" s="418">
        <v>3111</v>
      </c>
      <c r="C54" s="419" t="s">
        <v>19</v>
      </c>
      <c r="D54" s="420" t="s">
        <v>25</v>
      </c>
      <c r="E54" s="421">
        <f>SUM(E52:E53)</f>
        <v>34.35</v>
      </c>
      <c r="F54" s="422">
        <f>SUM(F52:F53)</f>
        <v>25.84</v>
      </c>
      <c r="G54" s="421">
        <f>SUM(G52:G53)</f>
        <v>26.36</v>
      </c>
      <c r="H54" s="423">
        <f>SUM(H52:H53)</f>
        <v>26.979999999999997</v>
      </c>
      <c r="I54" s="423">
        <f>SUM(I52:I53)</f>
        <v>26</v>
      </c>
      <c r="J54" s="429"/>
    </row>
    <row r="55" spans="2:10" s="410" customFormat="1" ht="21" customHeight="1">
      <c r="B55" s="404">
        <v>3113</v>
      </c>
      <c r="C55" s="405">
        <v>2111</v>
      </c>
      <c r="D55" s="406" t="s">
        <v>18</v>
      </c>
      <c r="E55" s="397">
        <v>126.34</v>
      </c>
      <c r="F55" s="407">
        <v>135.62</v>
      </c>
      <c r="G55" s="397">
        <v>142.85</v>
      </c>
      <c r="H55" s="408">
        <v>142.4</v>
      </c>
      <c r="I55" s="408">
        <v>140</v>
      </c>
      <c r="J55" s="409"/>
    </row>
    <row r="56" spans="2:10" s="410" customFormat="1" ht="21" customHeight="1">
      <c r="B56" s="404">
        <v>3113</v>
      </c>
      <c r="C56" s="405">
        <v>2132</v>
      </c>
      <c r="D56" s="406" t="s">
        <v>26</v>
      </c>
      <c r="E56" s="397">
        <v>12.39</v>
      </c>
      <c r="F56" s="407">
        <v>3.62</v>
      </c>
      <c r="G56" s="397">
        <v>6</v>
      </c>
      <c r="H56" s="408">
        <v>3.94</v>
      </c>
      <c r="I56" s="408">
        <v>5</v>
      </c>
      <c r="J56" s="409"/>
    </row>
    <row r="57" spans="2:10" s="410" customFormat="1" ht="21" customHeight="1">
      <c r="B57" s="404">
        <v>3113</v>
      </c>
      <c r="C57" s="405">
        <v>2324</v>
      </c>
      <c r="D57" s="406" t="s">
        <v>24</v>
      </c>
      <c r="E57" s="397">
        <v>138.33</v>
      </c>
      <c r="F57" s="407">
        <v>50.41</v>
      </c>
      <c r="G57" s="397">
        <v>54.94</v>
      </c>
      <c r="H57" s="408">
        <v>13.89</v>
      </c>
      <c r="I57" s="408">
        <v>0</v>
      </c>
      <c r="J57" s="409"/>
    </row>
    <row r="58" spans="2:10" s="430" customFormat="1" ht="21" customHeight="1">
      <c r="B58" s="418">
        <v>3113</v>
      </c>
      <c r="C58" s="419" t="s">
        <v>19</v>
      </c>
      <c r="D58" s="420" t="s">
        <v>27</v>
      </c>
      <c r="E58" s="421">
        <f>SUM(E55:E57)</f>
        <v>277.06000000000006</v>
      </c>
      <c r="F58" s="422">
        <f>SUM(F55:F57)</f>
        <v>189.65</v>
      </c>
      <c r="G58" s="421">
        <f>SUM(G55:G57)</f>
        <v>203.79</v>
      </c>
      <c r="H58" s="423">
        <f>SUM(H55:H57)</f>
        <v>160.23000000000002</v>
      </c>
      <c r="I58" s="423">
        <f>SUM(I55:I57)</f>
        <v>145</v>
      </c>
      <c r="J58" s="429"/>
    </row>
    <row r="59" spans="2:10" s="417" customFormat="1" ht="21" customHeight="1">
      <c r="B59" s="426">
        <v>311</v>
      </c>
      <c r="C59" s="412" t="s">
        <v>21</v>
      </c>
      <c r="D59" s="413" t="s">
        <v>28</v>
      </c>
      <c r="E59" s="414">
        <f>E54+E58</f>
        <v>311.4100000000001</v>
      </c>
      <c r="F59" s="427">
        <f>F54+F58</f>
        <v>215.49</v>
      </c>
      <c r="G59" s="414">
        <f>G54+G58</f>
        <v>230.14999999999998</v>
      </c>
      <c r="H59" s="415">
        <f>H54+H58</f>
        <v>187.21</v>
      </c>
      <c r="I59" s="415">
        <f>I54+I58</f>
        <v>171</v>
      </c>
      <c r="J59" s="416"/>
    </row>
    <row r="60" spans="2:10" s="410" customFormat="1" ht="21" customHeight="1">
      <c r="B60" s="404">
        <v>3141</v>
      </c>
      <c r="C60" s="405">
        <v>2111</v>
      </c>
      <c r="D60" s="406" t="s">
        <v>18</v>
      </c>
      <c r="E60" s="397">
        <v>140</v>
      </c>
      <c r="F60" s="407">
        <v>141.36</v>
      </c>
      <c r="G60" s="397">
        <v>155.11</v>
      </c>
      <c r="H60" s="408">
        <v>156.11</v>
      </c>
      <c r="I60" s="408">
        <v>160</v>
      </c>
      <c r="J60" s="409"/>
    </row>
    <row r="61" spans="2:10" s="430" customFormat="1" ht="21" customHeight="1">
      <c r="B61" s="418">
        <v>3141</v>
      </c>
      <c r="C61" s="419" t="s">
        <v>19</v>
      </c>
      <c r="D61" s="420" t="s">
        <v>29</v>
      </c>
      <c r="E61" s="421">
        <f aca="true" t="shared" si="4" ref="E61:H62">E60</f>
        <v>140</v>
      </c>
      <c r="F61" s="422">
        <f t="shared" si="4"/>
        <v>141.36</v>
      </c>
      <c r="G61" s="421">
        <f t="shared" si="4"/>
        <v>155.11</v>
      </c>
      <c r="H61" s="423">
        <f t="shared" si="4"/>
        <v>156.11</v>
      </c>
      <c r="I61" s="423">
        <f>I60</f>
        <v>160</v>
      </c>
      <c r="J61" s="429"/>
    </row>
    <row r="62" spans="2:10" s="417" customFormat="1" ht="21" customHeight="1">
      <c r="B62" s="426">
        <v>314</v>
      </c>
      <c r="C62" s="412" t="s">
        <v>21</v>
      </c>
      <c r="D62" s="413" t="s">
        <v>30</v>
      </c>
      <c r="E62" s="414">
        <f t="shared" si="4"/>
        <v>140</v>
      </c>
      <c r="F62" s="427">
        <f t="shared" si="4"/>
        <v>141.36</v>
      </c>
      <c r="G62" s="414">
        <f t="shared" si="4"/>
        <v>155.11</v>
      </c>
      <c r="H62" s="415">
        <f t="shared" si="4"/>
        <v>156.11</v>
      </c>
      <c r="I62" s="415">
        <f>I61</f>
        <v>160</v>
      </c>
      <c r="J62" s="416"/>
    </row>
    <row r="63" spans="2:10" s="410" customFormat="1" ht="21" customHeight="1">
      <c r="B63" s="404">
        <v>3314</v>
      </c>
      <c r="C63" s="405">
        <v>2111</v>
      </c>
      <c r="D63" s="406" t="s">
        <v>18</v>
      </c>
      <c r="E63" s="397">
        <v>4.42</v>
      </c>
      <c r="F63" s="407">
        <v>4.2</v>
      </c>
      <c r="G63" s="397">
        <v>4.52</v>
      </c>
      <c r="H63" s="408">
        <v>3.8</v>
      </c>
      <c r="I63" s="408">
        <v>4</v>
      </c>
      <c r="J63" s="409"/>
    </row>
    <row r="64" spans="2:10" s="410" customFormat="1" ht="21" customHeight="1">
      <c r="B64" s="404">
        <v>3314</v>
      </c>
      <c r="C64" s="405">
        <v>2324</v>
      </c>
      <c r="D64" s="406" t="s">
        <v>24</v>
      </c>
      <c r="E64" s="397">
        <v>0</v>
      </c>
      <c r="F64" s="407">
        <v>2.64</v>
      </c>
      <c r="G64" s="397">
        <v>0.33</v>
      </c>
      <c r="H64" s="408">
        <v>0</v>
      </c>
      <c r="I64" s="408">
        <v>1</v>
      </c>
      <c r="J64" s="409"/>
    </row>
    <row r="65" spans="2:10" s="430" customFormat="1" ht="21" customHeight="1">
      <c r="B65" s="418">
        <v>3314</v>
      </c>
      <c r="C65" s="419" t="s">
        <v>19</v>
      </c>
      <c r="D65" s="420" t="s">
        <v>31</v>
      </c>
      <c r="E65" s="421">
        <f>E63</f>
        <v>4.42</v>
      </c>
      <c r="F65" s="421">
        <f>F63+F64</f>
        <v>6.84</v>
      </c>
      <c r="G65" s="421">
        <f>G63+G64</f>
        <v>4.85</v>
      </c>
      <c r="H65" s="423">
        <f>H63+H64</f>
        <v>3.8</v>
      </c>
      <c r="I65" s="423">
        <f>I63+I64</f>
        <v>5</v>
      </c>
      <c r="J65" s="429"/>
    </row>
    <row r="66" spans="2:10" s="410" customFormat="1" ht="21" customHeight="1">
      <c r="B66" s="404">
        <v>3315</v>
      </c>
      <c r="C66" s="405">
        <v>2111</v>
      </c>
      <c r="D66" s="406" t="s">
        <v>18</v>
      </c>
      <c r="E66" s="397">
        <v>0.51</v>
      </c>
      <c r="F66" s="407">
        <v>0</v>
      </c>
      <c r="G66" s="397">
        <v>0.86</v>
      </c>
      <c r="H66" s="408">
        <v>0</v>
      </c>
      <c r="I66" s="408">
        <v>1</v>
      </c>
      <c r="J66" s="409"/>
    </row>
    <row r="67" spans="2:10" s="410" customFormat="1" ht="21" customHeight="1">
      <c r="B67" s="404">
        <v>3315</v>
      </c>
      <c r="C67" s="405">
        <v>2324</v>
      </c>
      <c r="D67" s="406" t="s">
        <v>24</v>
      </c>
      <c r="E67" s="397">
        <v>0</v>
      </c>
      <c r="F67" s="407">
        <v>2.64</v>
      </c>
      <c r="G67" s="397">
        <v>0.34</v>
      </c>
      <c r="H67" s="408">
        <v>0</v>
      </c>
      <c r="I67" s="408">
        <v>1</v>
      </c>
      <c r="J67" s="409"/>
    </row>
    <row r="68" spans="2:11" s="430" customFormat="1" ht="21" customHeight="1">
      <c r="B68" s="418">
        <v>3315</v>
      </c>
      <c r="C68" s="419" t="s">
        <v>19</v>
      </c>
      <c r="D68" s="420" t="s">
        <v>32</v>
      </c>
      <c r="E68" s="421">
        <f>E66</f>
        <v>0.51</v>
      </c>
      <c r="F68" s="421">
        <f>F66+F67</f>
        <v>2.64</v>
      </c>
      <c r="G68" s="421">
        <f>G66+G67</f>
        <v>1.2</v>
      </c>
      <c r="H68" s="423">
        <f>H66+H67</f>
        <v>0</v>
      </c>
      <c r="I68" s="423">
        <f>I66+I67</f>
        <v>2</v>
      </c>
      <c r="J68" s="429"/>
      <c r="K68" s="431"/>
    </row>
    <row r="69" spans="2:10" s="417" customFormat="1" ht="21" customHeight="1">
      <c r="B69" s="426">
        <v>331</v>
      </c>
      <c r="C69" s="412" t="s">
        <v>21</v>
      </c>
      <c r="D69" s="413" t="s">
        <v>33</v>
      </c>
      <c r="E69" s="414">
        <f>E65+E68</f>
        <v>4.93</v>
      </c>
      <c r="F69" s="427">
        <f>F65+F68</f>
        <v>9.48</v>
      </c>
      <c r="G69" s="414">
        <f>G65+G68</f>
        <v>6.05</v>
      </c>
      <c r="H69" s="415">
        <f>H65+H68</f>
        <v>3.8</v>
      </c>
      <c r="I69" s="415">
        <f>I65+I68</f>
        <v>7</v>
      </c>
      <c r="J69" s="416"/>
    </row>
    <row r="70" spans="2:10" s="417" customFormat="1" ht="21" customHeight="1">
      <c r="B70" s="432">
        <v>3326</v>
      </c>
      <c r="C70" s="433">
        <v>2321</v>
      </c>
      <c r="D70" s="434" t="s">
        <v>205</v>
      </c>
      <c r="E70" s="397">
        <v>0</v>
      </c>
      <c r="F70" s="435">
        <v>200</v>
      </c>
      <c r="G70" s="436">
        <v>0</v>
      </c>
      <c r="H70" s="437">
        <v>0</v>
      </c>
      <c r="I70" s="437">
        <v>0</v>
      </c>
      <c r="J70" s="416"/>
    </row>
    <row r="71" spans="2:10" s="417" customFormat="1" ht="21" customHeight="1">
      <c r="B71" s="432">
        <v>3326</v>
      </c>
      <c r="C71" s="433">
        <v>2324</v>
      </c>
      <c r="D71" s="406" t="s">
        <v>24</v>
      </c>
      <c r="E71" s="397">
        <v>0</v>
      </c>
      <c r="F71" s="435">
        <v>0</v>
      </c>
      <c r="G71" s="436">
        <v>0</v>
      </c>
      <c r="H71" s="437">
        <v>0</v>
      </c>
      <c r="I71" s="437">
        <v>0</v>
      </c>
      <c r="J71" s="416"/>
    </row>
    <row r="72" spans="2:10" s="417" customFormat="1" ht="21" customHeight="1">
      <c r="B72" s="438">
        <v>3326</v>
      </c>
      <c r="C72" s="439" t="s">
        <v>19</v>
      </c>
      <c r="D72" s="440" t="s">
        <v>215</v>
      </c>
      <c r="E72" s="441">
        <f>SUM(E70:E71)</f>
        <v>0</v>
      </c>
      <c r="F72" s="441">
        <f>SUM(F70:F71)</f>
        <v>200</v>
      </c>
      <c r="G72" s="441">
        <f>SUM(G70:G71)</f>
        <v>0</v>
      </c>
      <c r="H72" s="442">
        <f>SUM(H70:H71)</f>
        <v>0</v>
      </c>
      <c r="I72" s="442">
        <f>SUM(I70:I71)</f>
        <v>0</v>
      </c>
      <c r="J72" s="416"/>
    </row>
    <row r="73" spans="2:10" s="430" customFormat="1" ht="21" customHeight="1" thickBot="1">
      <c r="B73" s="443">
        <v>332</v>
      </c>
      <c r="C73" s="444" t="s">
        <v>21</v>
      </c>
      <c r="D73" s="445" t="s">
        <v>155</v>
      </c>
      <c r="E73" s="446">
        <f>E72</f>
        <v>0</v>
      </c>
      <c r="F73" s="446">
        <f>F72</f>
        <v>200</v>
      </c>
      <c r="G73" s="446">
        <f>G72</f>
        <v>0</v>
      </c>
      <c r="H73" s="447">
        <f>H72</f>
        <v>0</v>
      </c>
      <c r="I73" s="447">
        <f>I72</f>
        <v>0</v>
      </c>
      <c r="J73" s="448"/>
    </row>
    <row r="74" spans="2:10" s="594" customFormat="1" ht="21" customHeight="1">
      <c r="B74" s="590"/>
      <c r="C74" s="590"/>
      <c r="D74" s="590"/>
      <c r="E74" s="591"/>
      <c r="F74" s="591"/>
      <c r="G74" s="591"/>
      <c r="H74" s="592"/>
      <c r="I74" s="592"/>
      <c r="J74" s="593"/>
    </row>
    <row r="75" spans="2:10" s="594" customFormat="1" ht="21" customHeight="1">
      <c r="B75" s="595"/>
      <c r="C75" s="595"/>
      <c r="D75" s="595"/>
      <c r="E75" s="595"/>
      <c r="F75" s="595"/>
      <c r="G75" s="595"/>
      <c r="H75" s="592"/>
      <c r="I75" s="592"/>
      <c r="J75" s="593"/>
    </row>
    <row r="76" spans="2:10" s="594" customFormat="1" ht="21" customHeight="1" thickBot="1">
      <c r="B76" s="582"/>
      <c r="C76" s="582"/>
      <c r="D76" s="582"/>
      <c r="E76" s="583"/>
      <c r="F76" s="583"/>
      <c r="G76" s="583"/>
      <c r="H76" s="592"/>
      <c r="I76" s="592"/>
      <c r="J76" s="593"/>
    </row>
    <row r="77" spans="2:10" s="396" customFormat="1" ht="21.75" customHeight="1">
      <c r="B77" s="934" t="s">
        <v>15</v>
      </c>
      <c r="C77" s="928" t="s">
        <v>16</v>
      </c>
      <c r="D77" s="930" t="s">
        <v>131</v>
      </c>
      <c r="E77" s="926" t="s">
        <v>287</v>
      </c>
      <c r="F77" s="932" t="s">
        <v>286</v>
      </c>
      <c r="G77" s="926" t="s">
        <v>285</v>
      </c>
      <c r="H77" s="926" t="s">
        <v>316</v>
      </c>
      <c r="I77" s="926" t="s">
        <v>317</v>
      </c>
      <c r="J77" s="395"/>
    </row>
    <row r="78" spans="2:10" s="396" customFormat="1" ht="21.75" customHeight="1" thickBot="1">
      <c r="B78" s="935"/>
      <c r="C78" s="929"/>
      <c r="D78" s="931"/>
      <c r="E78" s="927"/>
      <c r="F78" s="933"/>
      <c r="G78" s="927"/>
      <c r="H78" s="927"/>
      <c r="I78" s="927"/>
      <c r="J78" s="395"/>
    </row>
    <row r="79" spans="2:10" s="396" customFormat="1" ht="21" customHeight="1">
      <c r="B79" s="450"/>
      <c r="C79" s="451"/>
      <c r="D79" s="451"/>
      <c r="E79" s="452"/>
      <c r="F79" s="453"/>
      <c r="G79" s="454"/>
      <c r="H79" s="454"/>
      <c r="I79" s="454"/>
      <c r="J79" s="395"/>
    </row>
    <row r="80" spans="2:10" s="417" customFormat="1" ht="21" customHeight="1">
      <c r="B80" s="404">
        <v>3349</v>
      </c>
      <c r="C80" s="405">
        <v>2111</v>
      </c>
      <c r="D80" s="406" t="s">
        <v>18</v>
      </c>
      <c r="E80" s="397">
        <v>10.19</v>
      </c>
      <c r="F80" s="435">
        <v>11.72</v>
      </c>
      <c r="G80" s="436">
        <v>12.17</v>
      </c>
      <c r="H80" s="436">
        <v>10.93</v>
      </c>
      <c r="I80" s="436">
        <v>0</v>
      </c>
      <c r="J80" s="416"/>
    </row>
    <row r="81" spans="2:10" s="417" customFormat="1" ht="21" customHeight="1">
      <c r="B81" s="404">
        <v>3349</v>
      </c>
      <c r="C81" s="405">
        <v>2321</v>
      </c>
      <c r="D81" s="406" t="s">
        <v>205</v>
      </c>
      <c r="E81" s="397">
        <v>0</v>
      </c>
      <c r="F81" s="609">
        <v>0</v>
      </c>
      <c r="G81" s="436">
        <v>0</v>
      </c>
      <c r="H81" s="436">
        <v>0.3</v>
      </c>
      <c r="I81" s="436">
        <v>12</v>
      </c>
      <c r="J81" s="416"/>
    </row>
    <row r="82" spans="2:10" s="410" customFormat="1" ht="21" customHeight="1">
      <c r="B82" s="418">
        <v>3349</v>
      </c>
      <c r="C82" s="419" t="s">
        <v>19</v>
      </c>
      <c r="D82" s="455" t="s">
        <v>34</v>
      </c>
      <c r="E82" s="456">
        <f>SUM(E80:E81)</f>
        <v>10.19</v>
      </c>
      <c r="F82" s="456">
        <f>SUM(F80:F81)</f>
        <v>11.72</v>
      </c>
      <c r="G82" s="456">
        <f>SUM(G80:G81)</f>
        <v>12.17</v>
      </c>
      <c r="H82" s="456">
        <f>SUM(H80:H81)</f>
        <v>11.23</v>
      </c>
      <c r="I82" s="456">
        <f>SUM(I80:I81)</f>
        <v>12</v>
      </c>
      <c r="J82" s="409"/>
    </row>
    <row r="83" spans="2:10" s="410" customFormat="1" ht="21" customHeight="1">
      <c r="B83" s="426">
        <v>334</v>
      </c>
      <c r="C83" s="412" t="s">
        <v>21</v>
      </c>
      <c r="D83" s="413" t="s">
        <v>35</v>
      </c>
      <c r="E83" s="414">
        <f>E82</f>
        <v>10.19</v>
      </c>
      <c r="F83" s="414">
        <f>F82</f>
        <v>11.72</v>
      </c>
      <c r="G83" s="414">
        <f>G82</f>
        <v>12.17</v>
      </c>
      <c r="H83" s="414">
        <f>H82</f>
        <v>11.23</v>
      </c>
      <c r="I83" s="414">
        <f>I82</f>
        <v>12</v>
      </c>
      <c r="J83" s="409"/>
    </row>
    <row r="84" spans="2:10" s="430" customFormat="1" ht="21" customHeight="1">
      <c r="B84" s="404">
        <v>3399</v>
      </c>
      <c r="C84" s="405">
        <v>2111</v>
      </c>
      <c r="D84" s="406" t="s">
        <v>18</v>
      </c>
      <c r="E84" s="397">
        <v>4.54</v>
      </c>
      <c r="F84" s="435">
        <v>0</v>
      </c>
      <c r="G84" s="436">
        <v>61.34</v>
      </c>
      <c r="H84" s="436">
        <v>0</v>
      </c>
      <c r="I84" s="436">
        <v>4</v>
      </c>
      <c r="J84" s="429"/>
    </row>
    <row r="85" spans="2:10" s="417" customFormat="1" ht="21" customHeight="1">
      <c r="B85" s="404">
        <v>3399</v>
      </c>
      <c r="C85" s="405">
        <v>2112</v>
      </c>
      <c r="D85" s="406" t="s">
        <v>36</v>
      </c>
      <c r="E85" s="397">
        <v>8.77</v>
      </c>
      <c r="F85" s="407">
        <v>1.6</v>
      </c>
      <c r="G85" s="397">
        <v>5.8</v>
      </c>
      <c r="H85" s="397">
        <v>6.37</v>
      </c>
      <c r="I85" s="397">
        <v>5</v>
      </c>
      <c r="J85" s="416"/>
    </row>
    <row r="86" spans="2:10" s="458" customFormat="1" ht="21" customHeight="1">
      <c r="B86" s="418">
        <v>3399</v>
      </c>
      <c r="C86" s="419" t="s">
        <v>19</v>
      </c>
      <c r="D86" s="420" t="s">
        <v>218</v>
      </c>
      <c r="E86" s="421">
        <f>SUM(E84:E85)</f>
        <v>13.309999999999999</v>
      </c>
      <c r="F86" s="422">
        <f>SUM(F84:F85)</f>
        <v>1.6</v>
      </c>
      <c r="G86" s="421">
        <f>SUM(G84:G85)</f>
        <v>67.14</v>
      </c>
      <c r="H86" s="421">
        <f>SUM(H84:H85)</f>
        <v>6.37</v>
      </c>
      <c r="I86" s="421">
        <f>SUM(I84:I85)</f>
        <v>9</v>
      </c>
      <c r="J86" s="457"/>
    </row>
    <row r="87" spans="2:10" s="458" customFormat="1" ht="21" customHeight="1">
      <c r="B87" s="443">
        <v>339</v>
      </c>
      <c r="C87" s="444" t="s">
        <v>21</v>
      </c>
      <c r="D87" s="445" t="s">
        <v>214</v>
      </c>
      <c r="E87" s="446">
        <f>E86</f>
        <v>13.309999999999999</v>
      </c>
      <c r="F87" s="459">
        <f>F86</f>
        <v>1.6</v>
      </c>
      <c r="G87" s="446">
        <f>G86</f>
        <v>67.14</v>
      </c>
      <c r="H87" s="446">
        <f>H86</f>
        <v>6.37</v>
      </c>
      <c r="I87" s="446">
        <f>I86</f>
        <v>9</v>
      </c>
      <c r="J87" s="457"/>
    </row>
    <row r="88" spans="2:10" s="465" customFormat="1" ht="21" customHeight="1">
      <c r="B88" s="460">
        <v>3612</v>
      </c>
      <c r="C88" s="461">
        <v>2111</v>
      </c>
      <c r="D88" s="462" t="s">
        <v>18</v>
      </c>
      <c r="E88" s="463">
        <v>0</v>
      </c>
      <c r="F88" s="464">
        <v>60.86</v>
      </c>
      <c r="G88" s="463">
        <v>5.4</v>
      </c>
      <c r="H88" s="463">
        <v>5.47</v>
      </c>
      <c r="I88" s="463">
        <v>10</v>
      </c>
      <c r="J88" s="449"/>
    </row>
    <row r="89" spans="2:10" s="410" customFormat="1" ht="21" customHeight="1">
      <c r="B89" s="460">
        <v>3612</v>
      </c>
      <c r="C89" s="461">
        <v>2132</v>
      </c>
      <c r="D89" s="466" t="s">
        <v>26</v>
      </c>
      <c r="E89" s="463">
        <v>510.05</v>
      </c>
      <c r="F89" s="464">
        <v>532.65</v>
      </c>
      <c r="G89" s="463">
        <v>389.34</v>
      </c>
      <c r="H89" s="463">
        <v>397.84</v>
      </c>
      <c r="I89" s="463">
        <v>370</v>
      </c>
      <c r="J89" s="409"/>
    </row>
    <row r="90" spans="2:10" s="410" customFormat="1" ht="21" customHeight="1">
      <c r="B90" s="404">
        <v>3612</v>
      </c>
      <c r="C90" s="405">
        <v>2324</v>
      </c>
      <c r="D90" s="406" t="s">
        <v>24</v>
      </c>
      <c r="E90" s="397">
        <v>0.05</v>
      </c>
      <c r="F90" s="407">
        <v>0.26</v>
      </c>
      <c r="G90" s="397">
        <v>0.02</v>
      </c>
      <c r="H90" s="397">
        <v>0.58</v>
      </c>
      <c r="I90" s="397">
        <v>0</v>
      </c>
      <c r="J90" s="409"/>
    </row>
    <row r="91" spans="2:10" s="410" customFormat="1" ht="21" customHeight="1">
      <c r="B91" s="404">
        <v>3612</v>
      </c>
      <c r="C91" s="405">
        <v>3112</v>
      </c>
      <c r="D91" s="406" t="s">
        <v>133</v>
      </c>
      <c r="E91" s="397">
        <v>119.43</v>
      </c>
      <c r="F91" s="407">
        <v>227.5</v>
      </c>
      <c r="G91" s="397">
        <v>568.31</v>
      </c>
      <c r="H91" s="397">
        <v>235.86</v>
      </c>
      <c r="I91" s="397">
        <v>160</v>
      </c>
      <c r="J91" s="409"/>
    </row>
    <row r="92" spans="2:10" s="430" customFormat="1" ht="21" customHeight="1">
      <c r="B92" s="418">
        <v>3612</v>
      </c>
      <c r="C92" s="419" t="s">
        <v>19</v>
      </c>
      <c r="D92" s="420" t="s">
        <v>38</v>
      </c>
      <c r="E92" s="421">
        <f>SUM(E88:E91)</f>
        <v>629.53</v>
      </c>
      <c r="F92" s="422">
        <f>SUM(F88:F91)</f>
        <v>821.27</v>
      </c>
      <c r="G92" s="421">
        <f>SUM(G88:G91)</f>
        <v>963.0699999999999</v>
      </c>
      <c r="H92" s="421">
        <f>SUM(H88:H91)</f>
        <v>639.75</v>
      </c>
      <c r="I92" s="421">
        <f>SUM(I88:I91)</f>
        <v>540</v>
      </c>
      <c r="J92" s="429"/>
    </row>
    <row r="93" spans="2:10" s="410" customFormat="1" ht="21" customHeight="1">
      <c r="B93" s="404">
        <v>3613</v>
      </c>
      <c r="C93" s="405">
        <v>2111</v>
      </c>
      <c r="D93" s="406" t="s">
        <v>18</v>
      </c>
      <c r="E93" s="397">
        <v>3.84</v>
      </c>
      <c r="F93" s="407">
        <v>6.45</v>
      </c>
      <c r="G93" s="397">
        <v>0</v>
      </c>
      <c r="H93" s="397">
        <v>0</v>
      </c>
      <c r="I93" s="397">
        <v>2</v>
      </c>
      <c r="J93" s="409"/>
    </row>
    <row r="94" spans="2:10" s="410" customFormat="1" ht="21" customHeight="1">
      <c r="B94" s="404">
        <v>3613</v>
      </c>
      <c r="C94" s="405">
        <v>2132</v>
      </c>
      <c r="D94" s="406" t="s">
        <v>26</v>
      </c>
      <c r="E94" s="397">
        <v>276.39</v>
      </c>
      <c r="F94" s="407">
        <v>104.31</v>
      </c>
      <c r="G94" s="397">
        <v>56.88</v>
      </c>
      <c r="H94" s="397">
        <v>39.13</v>
      </c>
      <c r="I94" s="397">
        <v>40</v>
      </c>
      <c r="J94" s="409"/>
    </row>
    <row r="95" spans="2:10" s="410" customFormat="1" ht="21" customHeight="1">
      <c r="B95" s="404">
        <v>3613</v>
      </c>
      <c r="C95" s="405">
        <v>2322</v>
      </c>
      <c r="D95" s="406" t="s">
        <v>209</v>
      </c>
      <c r="E95" s="397">
        <v>0</v>
      </c>
      <c r="F95" s="407">
        <v>28.99</v>
      </c>
      <c r="G95" s="397">
        <v>0</v>
      </c>
      <c r="H95" s="397">
        <v>0</v>
      </c>
      <c r="I95" s="397">
        <v>0</v>
      </c>
      <c r="J95" s="409"/>
    </row>
    <row r="96" spans="2:10" s="410" customFormat="1" ht="21" customHeight="1">
      <c r="B96" s="404">
        <v>3613</v>
      </c>
      <c r="C96" s="405">
        <v>2324</v>
      </c>
      <c r="D96" s="406" t="s">
        <v>24</v>
      </c>
      <c r="E96" s="397">
        <v>14.48</v>
      </c>
      <c r="F96" s="407">
        <v>4.31</v>
      </c>
      <c r="G96" s="397">
        <v>0</v>
      </c>
      <c r="H96" s="397">
        <v>0</v>
      </c>
      <c r="I96" s="397">
        <v>0</v>
      </c>
      <c r="J96" s="409"/>
    </row>
    <row r="97" spans="2:10" s="430" customFormat="1" ht="21" customHeight="1">
      <c r="B97" s="418">
        <v>3613</v>
      </c>
      <c r="C97" s="419" t="s">
        <v>19</v>
      </c>
      <c r="D97" s="420" t="s">
        <v>39</v>
      </c>
      <c r="E97" s="421">
        <f>SUM(E93:E96)</f>
        <v>294.71</v>
      </c>
      <c r="F97" s="422">
        <f>SUM(F93:F96)</f>
        <v>144.06</v>
      </c>
      <c r="G97" s="421">
        <f>SUM(G93:G96)</f>
        <v>56.88</v>
      </c>
      <c r="H97" s="421">
        <f>SUM(H93:H96)</f>
        <v>39.13</v>
      </c>
      <c r="I97" s="421">
        <f>SUM(I93:I96)</f>
        <v>42</v>
      </c>
      <c r="J97" s="424"/>
    </row>
    <row r="98" spans="2:10" s="468" customFormat="1" ht="21" customHeight="1">
      <c r="B98" s="432">
        <v>3619</v>
      </c>
      <c r="C98" s="433">
        <v>2460</v>
      </c>
      <c r="D98" s="434" t="s">
        <v>255</v>
      </c>
      <c r="E98" s="436">
        <v>0</v>
      </c>
      <c r="F98" s="435">
        <v>0</v>
      </c>
      <c r="G98" s="436">
        <v>0</v>
      </c>
      <c r="H98" s="436">
        <v>0</v>
      </c>
      <c r="I98" s="436">
        <v>0</v>
      </c>
      <c r="J98" s="531"/>
    </row>
    <row r="99" spans="2:10" s="469" customFormat="1" ht="21" customHeight="1">
      <c r="B99" s="418">
        <v>3619</v>
      </c>
      <c r="C99" s="419" t="s">
        <v>19</v>
      </c>
      <c r="D99" s="420" t="s">
        <v>157</v>
      </c>
      <c r="E99" s="421">
        <f>E98</f>
        <v>0</v>
      </c>
      <c r="F99" s="421">
        <f>F98</f>
        <v>0</v>
      </c>
      <c r="G99" s="421">
        <f>G98</f>
        <v>0</v>
      </c>
      <c r="H99" s="421">
        <f>H98</f>
        <v>0</v>
      </c>
      <c r="I99" s="421">
        <f>I98</f>
        <v>0</v>
      </c>
      <c r="J99" s="424"/>
    </row>
    <row r="100" spans="2:10" s="417" customFormat="1" ht="21" customHeight="1">
      <c r="B100" s="426">
        <v>361</v>
      </c>
      <c r="C100" s="412" t="s">
        <v>21</v>
      </c>
      <c r="D100" s="413" t="s">
        <v>40</v>
      </c>
      <c r="E100" s="414">
        <f>E92+E97+E99</f>
        <v>924.24</v>
      </c>
      <c r="F100" s="414">
        <f>F92+F97+F99</f>
        <v>965.3299999999999</v>
      </c>
      <c r="G100" s="414">
        <f>G92+G97+G99</f>
        <v>1019.9499999999999</v>
      </c>
      <c r="H100" s="414">
        <f>H92+H97+H99</f>
        <v>678.88</v>
      </c>
      <c r="I100" s="414">
        <f>I92+I97+I99</f>
        <v>582</v>
      </c>
      <c r="J100" s="605"/>
    </row>
    <row r="101" spans="2:10" s="410" customFormat="1" ht="21" customHeight="1">
      <c r="B101" s="460">
        <v>3631</v>
      </c>
      <c r="C101" s="461">
        <v>2324</v>
      </c>
      <c r="D101" s="466" t="s">
        <v>24</v>
      </c>
      <c r="E101" s="463">
        <v>13.55</v>
      </c>
      <c r="F101" s="464">
        <v>7.61</v>
      </c>
      <c r="G101" s="463">
        <v>0.18</v>
      </c>
      <c r="H101" s="463">
        <v>60.22</v>
      </c>
      <c r="I101" s="463">
        <v>10</v>
      </c>
      <c r="J101" s="409"/>
    </row>
    <row r="102" spans="2:10" s="430" customFormat="1" ht="21" customHeight="1">
      <c r="B102" s="418">
        <v>3631</v>
      </c>
      <c r="C102" s="419" t="s">
        <v>19</v>
      </c>
      <c r="D102" s="420" t="s">
        <v>41</v>
      </c>
      <c r="E102" s="421">
        <f>E101</f>
        <v>13.55</v>
      </c>
      <c r="F102" s="422">
        <f>F101</f>
        <v>7.61</v>
      </c>
      <c r="G102" s="421">
        <f>G101</f>
        <v>0.18</v>
      </c>
      <c r="H102" s="421">
        <f>H101</f>
        <v>60.22</v>
      </c>
      <c r="I102" s="421">
        <f>I101</f>
        <v>10</v>
      </c>
      <c r="J102" s="429"/>
    </row>
    <row r="103" spans="2:10" s="410" customFormat="1" ht="21" customHeight="1">
      <c r="B103" s="404">
        <v>3632</v>
      </c>
      <c r="C103" s="405">
        <v>2111</v>
      </c>
      <c r="D103" s="406" t="s">
        <v>18</v>
      </c>
      <c r="E103" s="397">
        <v>4.32</v>
      </c>
      <c r="F103" s="407">
        <v>10.16</v>
      </c>
      <c r="G103" s="397">
        <v>16.3</v>
      </c>
      <c r="H103" s="397">
        <v>11.14</v>
      </c>
      <c r="I103" s="397">
        <v>13</v>
      </c>
      <c r="J103" s="409"/>
    </row>
    <row r="104" spans="2:10" s="430" customFormat="1" ht="21" customHeight="1">
      <c r="B104" s="418">
        <v>3632</v>
      </c>
      <c r="C104" s="419" t="s">
        <v>19</v>
      </c>
      <c r="D104" s="420" t="s">
        <v>42</v>
      </c>
      <c r="E104" s="421">
        <f>E103</f>
        <v>4.32</v>
      </c>
      <c r="F104" s="422">
        <f>F103</f>
        <v>10.16</v>
      </c>
      <c r="G104" s="421">
        <f>G103</f>
        <v>16.3</v>
      </c>
      <c r="H104" s="421">
        <f>H103</f>
        <v>11.14</v>
      </c>
      <c r="I104" s="421">
        <f>I103</f>
        <v>13</v>
      </c>
      <c r="J104" s="429"/>
    </row>
    <row r="105" spans="2:10" s="410" customFormat="1" ht="21" customHeight="1">
      <c r="B105" s="404">
        <v>3633</v>
      </c>
      <c r="C105" s="405">
        <v>2111</v>
      </c>
      <c r="D105" s="406" t="s">
        <v>18</v>
      </c>
      <c r="E105" s="397">
        <v>13.5</v>
      </c>
      <c r="F105" s="407">
        <v>0</v>
      </c>
      <c r="G105" s="397">
        <v>0</v>
      </c>
      <c r="H105" s="397">
        <v>10</v>
      </c>
      <c r="I105" s="397">
        <v>0</v>
      </c>
      <c r="J105" s="409"/>
    </row>
    <row r="106" spans="2:10" s="430" customFormat="1" ht="21" customHeight="1">
      <c r="B106" s="418">
        <v>3633</v>
      </c>
      <c r="C106" s="419" t="s">
        <v>19</v>
      </c>
      <c r="D106" s="420" t="s">
        <v>43</v>
      </c>
      <c r="E106" s="421">
        <f>E105</f>
        <v>13.5</v>
      </c>
      <c r="F106" s="422">
        <f>F105</f>
        <v>0</v>
      </c>
      <c r="G106" s="421">
        <f>G105</f>
        <v>0</v>
      </c>
      <c r="H106" s="421">
        <f>H105</f>
        <v>10</v>
      </c>
      <c r="I106" s="421">
        <f>I105</f>
        <v>0</v>
      </c>
      <c r="J106" s="429"/>
    </row>
    <row r="107" spans="2:10" s="410" customFormat="1" ht="21" customHeight="1">
      <c r="B107" s="404">
        <v>3634</v>
      </c>
      <c r="C107" s="405">
        <v>2111</v>
      </c>
      <c r="D107" s="406" t="s">
        <v>18</v>
      </c>
      <c r="E107" s="397">
        <v>406.59</v>
      </c>
      <c r="F107" s="407">
        <v>370.4</v>
      </c>
      <c r="G107" s="397">
        <v>387.03</v>
      </c>
      <c r="H107" s="397">
        <v>366.45</v>
      </c>
      <c r="I107" s="397">
        <v>380</v>
      </c>
      <c r="J107" s="409"/>
    </row>
    <row r="108" spans="2:10" s="430" customFormat="1" ht="21" customHeight="1">
      <c r="B108" s="418">
        <v>3634</v>
      </c>
      <c r="C108" s="419" t="s">
        <v>19</v>
      </c>
      <c r="D108" s="420" t="s">
        <v>44</v>
      </c>
      <c r="E108" s="421">
        <f>E107</f>
        <v>406.59</v>
      </c>
      <c r="F108" s="422">
        <f>F107</f>
        <v>370.4</v>
      </c>
      <c r="G108" s="421">
        <f>G107</f>
        <v>387.03</v>
      </c>
      <c r="H108" s="421">
        <f>H107</f>
        <v>366.45</v>
      </c>
      <c r="I108" s="421">
        <f>I107</f>
        <v>380</v>
      </c>
      <c r="J108" s="429"/>
    </row>
    <row r="109" spans="2:10" s="410" customFormat="1" ht="21" customHeight="1">
      <c r="B109" s="404">
        <v>3639</v>
      </c>
      <c r="C109" s="405">
        <v>2111</v>
      </c>
      <c r="D109" s="406" t="s">
        <v>18</v>
      </c>
      <c r="E109" s="397">
        <v>2024.09</v>
      </c>
      <c r="F109" s="407">
        <v>1483.04</v>
      </c>
      <c r="G109" s="397">
        <v>1097.51</v>
      </c>
      <c r="H109" s="397">
        <v>1077.57</v>
      </c>
      <c r="I109" s="397">
        <v>1000</v>
      </c>
      <c r="J109" s="409"/>
    </row>
    <row r="110" spans="2:10" s="410" customFormat="1" ht="21" customHeight="1">
      <c r="B110" s="404">
        <v>3639</v>
      </c>
      <c r="C110" s="405">
        <v>2131</v>
      </c>
      <c r="D110" s="406" t="s">
        <v>45</v>
      </c>
      <c r="E110" s="397">
        <v>2.91</v>
      </c>
      <c r="F110" s="407">
        <v>9.02</v>
      </c>
      <c r="G110" s="397">
        <v>27.26</v>
      </c>
      <c r="H110" s="397">
        <v>7.8</v>
      </c>
      <c r="I110" s="397">
        <v>12</v>
      </c>
      <c r="J110" s="409"/>
    </row>
    <row r="111" spans="2:10" s="410" customFormat="1" ht="21" customHeight="1">
      <c r="B111" s="404">
        <v>3639</v>
      </c>
      <c r="C111" s="405">
        <v>2132</v>
      </c>
      <c r="D111" s="406" t="s">
        <v>26</v>
      </c>
      <c r="E111" s="397">
        <v>6.14</v>
      </c>
      <c r="F111" s="407">
        <v>14.71</v>
      </c>
      <c r="G111" s="397">
        <v>10.52</v>
      </c>
      <c r="H111" s="397">
        <v>19.278</v>
      </c>
      <c r="I111" s="397">
        <v>13</v>
      </c>
      <c r="J111" s="409"/>
    </row>
    <row r="112" spans="2:10" s="410" customFormat="1" ht="21" customHeight="1">
      <c r="B112" s="404">
        <v>3639</v>
      </c>
      <c r="C112" s="405">
        <v>2324</v>
      </c>
      <c r="D112" s="466" t="s">
        <v>24</v>
      </c>
      <c r="E112" s="397">
        <v>0</v>
      </c>
      <c r="F112" s="407">
        <v>0.53</v>
      </c>
      <c r="G112" s="397">
        <v>0</v>
      </c>
      <c r="H112" s="397">
        <v>1.29</v>
      </c>
      <c r="I112" s="397">
        <v>1</v>
      </c>
      <c r="J112" s="409"/>
    </row>
    <row r="113" spans="2:10" s="410" customFormat="1" ht="21" customHeight="1">
      <c r="B113" s="404">
        <v>3639</v>
      </c>
      <c r="C113" s="405">
        <v>2328</v>
      </c>
      <c r="D113" s="466" t="s">
        <v>323</v>
      </c>
      <c r="E113" s="397">
        <v>0</v>
      </c>
      <c r="F113" s="407">
        <v>0</v>
      </c>
      <c r="G113" s="397">
        <v>0</v>
      </c>
      <c r="H113" s="397">
        <v>2.86</v>
      </c>
      <c r="I113" s="397">
        <v>0</v>
      </c>
      <c r="J113" s="409"/>
    </row>
    <row r="114" spans="2:10" s="410" customFormat="1" ht="21" customHeight="1">
      <c r="B114" s="404">
        <v>3639</v>
      </c>
      <c r="C114" s="405">
        <v>3111</v>
      </c>
      <c r="D114" s="406" t="s">
        <v>46</v>
      </c>
      <c r="E114" s="397">
        <v>68.59</v>
      </c>
      <c r="F114" s="407">
        <v>868.77</v>
      </c>
      <c r="G114" s="397">
        <v>127.83</v>
      </c>
      <c r="H114" s="397">
        <v>156.58</v>
      </c>
      <c r="I114" s="397">
        <v>200</v>
      </c>
      <c r="J114" s="409"/>
    </row>
    <row r="115" spans="2:10" s="430" customFormat="1" ht="21" customHeight="1">
      <c r="B115" s="418">
        <v>3639</v>
      </c>
      <c r="C115" s="419" t="s">
        <v>19</v>
      </c>
      <c r="D115" s="420" t="s">
        <v>47</v>
      </c>
      <c r="E115" s="421">
        <f>SUM(E109:E114)</f>
        <v>2101.73</v>
      </c>
      <c r="F115" s="422">
        <f>SUM(F109:F114)</f>
        <v>2376.0699999999997</v>
      </c>
      <c r="G115" s="421">
        <f>SUM(G109:G114)</f>
        <v>1263.12</v>
      </c>
      <c r="H115" s="421">
        <f>SUM(H109:H114)</f>
        <v>1265.3779999999997</v>
      </c>
      <c r="I115" s="421">
        <f>SUM(I109:I114)</f>
        <v>1226</v>
      </c>
      <c r="J115" s="429"/>
    </row>
    <row r="116" spans="2:10" s="417" customFormat="1" ht="21" customHeight="1">
      <c r="B116" s="426">
        <v>363</v>
      </c>
      <c r="C116" s="412" t="s">
        <v>21</v>
      </c>
      <c r="D116" s="413" t="s">
        <v>48</v>
      </c>
      <c r="E116" s="414">
        <f>E102+E104+E106+E108+E115</f>
        <v>2539.69</v>
      </c>
      <c r="F116" s="427">
        <f>F102+F104+F106+F108+F115</f>
        <v>2764.24</v>
      </c>
      <c r="G116" s="414">
        <f>G102+G104+G106+G108+G115</f>
        <v>1666.6299999999999</v>
      </c>
      <c r="H116" s="414">
        <f>H102+H104+H106+H108+H115</f>
        <v>1713.1879999999996</v>
      </c>
      <c r="I116" s="414">
        <f>I102+I104+I106+I108+I115</f>
        <v>1629</v>
      </c>
      <c r="J116" s="416"/>
    </row>
    <row r="117" spans="2:10" s="410" customFormat="1" ht="21" customHeight="1">
      <c r="B117" s="404">
        <v>3722</v>
      </c>
      <c r="C117" s="405">
        <v>2111</v>
      </c>
      <c r="D117" s="406" t="s">
        <v>18</v>
      </c>
      <c r="E117" s="397">
        <v>41.3</v>
      </c>
      <c r="F117" s="407">
        <v>45.1</v>
      </c>
      <c r="G117" s="397">
        <v>44.6</v>
      </c>
      <c r="H117" s="397">
        <v>49.43</v>
      </c>
      <c r="I117" s="397">
        <v>48</v>
      </c>
      <c r="J117" s="409"/>
    </row>
    <row r="118" spans="2:10" s="410" customFormat="1" ht="21" customHeight="1">
      <c r="B118" s="404">
        <v>3722</v>
      </c>
      <c r="C118" s="405">
        <v>2112</v>
      </c>
      <c r="D118" s="406" t="s">
        <v>36</v>
      </c>
      <c r="E118" s="397">
        <v>0</v>
      </c>
      <c r="F118" s="407">
        <v>4.8</v>
      </c>
      <c r="G118" s="397">
        <v>39.52</v>
      </c>
      <c r="H118" s="397">
        <v>12.23</v>
      </c>
      <c r="I118" s="397">
        <v>12</v>
      </c>
      <c r="J118" s="409"/>
    </row>
    <row r="119" spans="2:10" s="410" customFormat="1" ht="21" customHeight="1">
      <c r="B119" s="404">
        <v>3722</v>
      </c>
      <c r="C119" s="405">
        <v>2329</v>
      </c>
      <c r="D119" s="406" t="s">
        <v>49</v>
      </c>
      <c r="E119" s="397">
        <v>1.7</v>
      </c>
      <c r="F119" s="407">
        <v>0</v>
      </c>
      <c r="G119" s="397">
        <v>0</v>
      </c>
      <c r="H119" s="397">
        <v>0</v>
      </c>
      <c r="I119" s="397">
        <v>0</v>
      </c>
      <c r="J119" s="409"/>
    </row>
    <row r="120" spans="2:10" s="430" customFormat="1" ht="21" customHeight="1">
      <c r="B120" s="418">
        <v>3722</v>
      </c>
      <c r="C120" s="419" t="s">
        <v>19</v>
      </c>
      <c r="D120" s="420" t="s">
        <v>50</v>
      </c>
      <c r="E120" s="421">
        <f>SUM(E117:E119)</f>
        <v>43</v>
      </c>
      <c r="F120" s="422">
        <f>SUM(F117:F119)</f>
        <v>49.9</v>
      </c>
      <c r="G120" s="421">
        <f>SUM(G117:G119)</f>
        <v>84.12</v>
      </c>
      <c r="H120" s="421">
        <f>SUM(H117:H119)</f>
        <v>61.66</v>
      </c>
      <c r="I120" s="421">
        <f>SUM(I117:I119)</f>
        <v>60</v>
      </c>
      <c r="J120" s="429"/>
    </row>
    <row r="121" spans="2:10" s="410" customFormat="1" ht="21" customHeight="1">
      <c r="B121" s="404">
        <v>3725</v>
      </c>
      <c r="C121" s="405">
        <v>2324</v>
      </c>
      <c r="D121" s="406" t="s">
        <v>24</v>
      </c>
      <c r="E121" s="397">
        <v>38.79</v>
      </c>
      <c r="F121" s="407">
        <v>39.16</v>
      </c>
      <c r="G121" s="397">
        <v>49.63</v>
      </c>
      <c r="H121" s="397">
        <v>44.54</v>
      </c>
      <c r="I121" s="397">
        <v>40</v>
      </c>
      <c r="J121" s="409"/>
    </row>
    <row r="122" spans="2:10" s="430" customFormat="1" ht="21" customHeight="1">
      <c r="B122" s="418">
        <v>3725</v>
      </c>
      <c r="C122" s="419" t="s">
        <v>19</v>
      </c>
      <c r="D122" s="420" t="s">
        <v>51</v>
      </c>
      <c r="E122" s="421">
        <f>E121</f>
        <v>38.79</v>
      </c>
      <c r="F122" s="422">
        <f>F121</f>
        <v>39.16</v>
      </c>
      <c r="G122" s="421">
        <f>G121</f>
        <v>49.63</v>
      </c>
      <c r="H122" s="421">
        <f>H121</f>
        <v>44.54</v>
      </c>
      <c r="I122" s="421">
        <f>I121</f>
        <v>40</v>
      </c>
      <c r="J122" s="429"/>
    </row>
    <row r="123" spans="2:10" s="417" customFormat="1" ht="21" customHeight="1">
      <c r="B123" s="426">
        <v>372</v>
      </c>
      <c r="C123" s="412" t="s">
        <v>21</v>
      </c>
      <c r="D123" s="413" t="s">
        <v>52</v>
      </c>
      <c r="E123" s="414">
        <f>E120+E122</f>
        <v>81.78999999999999</v>
      </c>
      <c r="F123" s="427">
        <f>F120+F122</f>
        <v>89.06</v>
      </c>
      <c r="G123" s="414">
        <f>G120+G122</f>
        <v>133.75</v>
      </c>
      <c r="H123" s="414">
        <f>H120+H122</f>
        <v>106.19999999999999</v>
      </c>
      <c r="I123" s="414">
        <f>I120+I122</f>
        <v>100</v>
      </c>
      <c r="J123" s="416"/>
    </row>
    <row r="124" spans="2:10" s="410" customFormat="1" ht="21" customHeight="1">
      <c r="B124" s="404">
        <v>4351</v>
      </c>
      <c r="C124" s="405">
        <v>2111</v>
      </c>
      <c r="D124" s="406" t="s">
        <v>18</v>
      </c>
      <c r="E124" s="397">
        <v>20.04</v>
      </c>
      <c r="F124" s="407">
        <v>24.02</v>
      </c>
      <c r="G124" s="397">
        <v>16.49</v>
      </c>
      <c r="H124" s="397">
        <v>27.1</v>
      </c>
      <c r="I124" s="397">
        <v>25</v>
      </c>
      <c r="J124" s="409"/>
    </row>
    <row r="125" spans="2:10" s="410" customFormat="1" ht="21" customHeight="1">
      <c r="B125" s="404">
        <v>4351</v>
      </c>
      <c r="C125" s="405">
        <v>2132</v>
      </c>
      <c r="D125" s="406" t="s">
        <v>26</v>
      </c>
      <c r="E125" s="397">
        <v>0</v>
      </c>
      <c r="F125" s="407">
        <v>0</v>
      </c>
      <c r="G125" s="397">
        <v>1</v>
      </c>
      <c r="H125" s="397">
        <v>1.7</v>
      </c>
      <c r="I125" s="397">
        <v>1</v>
      </c>
      <c r="J125" s="409"/>
    </row>
    <row r="126" spans="2:10" s="410" customFormat="1" ht="21" customHeight="1">
      <c r="B126" s="404">
        <v>4351</v>
      </c>
      <c r="C126" s="405">
        <v>2324</v>
      </c>
      <c r="D126" s="406" t="s">
        <v>24</v>
      </c>
      <c r="E126" s="397">
        <v>0</v>
      </c>
      <c r="F126" s="407">
        <v>0</v>
      </c>
      <c r="G126" s="397">
        <v>0</v>
      </c>
      <c r="H126" s="397">
        <v>0.57</v>
      </c>
      <c r="I126" s="397">
        <v>0</v>
      </c>
      <c r="J126" s="409"/>
    </row>
    <row r="127" spans="2:10" s="430" customFormat="1" ht="21" customHeight="1">
      <c r="B127" s="418">
        <v>4351</v>
      </c>
      <c r="C127" s="419" t="s">
        <v>19</v>
      </c>
      <c r="D127" s="440" t="s">
        <v>213</v>
      </c>
      <c r="E127" s="421">
        <f>SUM(E124:E126)</f>
        <v>20.04</v>
      </c>
      <c r="F127" s="421">
        <f>SUM(F124:F126)</f>
        <v>24.02</v>
      </c>
      <c r="G127" s="421">
        <f>SUM(G124:G126)</f>
        <v>17.49</v>
      </c>
      <c r="H127" s="421">
        <f>SUM(H124:H126)</f>
        <v>29.37</v>
      </c>
      <c r="I127" s="421">
        <f>SUM(I124:I126)</f>
        <v>26</v>
      </c>
      <c r="J127" s="429"/>
    </row>
    <row r="128" spans="1:10" s="417" customFormat="1" ht="21" customHeight="1">
      <c r="A128" s="596"/>
      <c r="B128" s="426">
        <v>431</v>
      </c>
      <c r="C128" s="412" t="s">
        <v>21</v>
      </c>
      <c r="D128" s="413" t="s">
        <v>191</v>
      </c>
      <c r="E128" s="414">
        <f>E127</f>
        <v>20.04</v>
      </c>
      <c r="F128" s="427">
        <f>F127</f>
        <v>24.02</v>
      </c>
      <c r="G128" s="414">
        <f>G127</f>
        <v>17.49</v>
      </c>
      <c r="H128" s="414">
        <f>H127</f>
        <v>29.37</v>
      </c>
      <c r="I128" s="414">
        <f>I127</f>
        <v>26</v>
      </c>
      <c r="J128" s="416"/>
    </row>
    <row r="129" spans="1:10" s="468" customFormat="1" ht="21" customHeight="1">
      <c r="A129" s="428"/>
      <c r="B129" s="432">
        <v>5512</v>
      </c>
      <c r="C129" s="433">
        <v>2324</v>
      </c>
      <c r="D129" s="406" t="s">
        <v>24</v>
      </c>
      <c r="E129" s="397">
        <v>0</v>
      </c>
      <c r="F129" s="435">
        <v>32.81</v>
      </c>
      <c r="G129" s="436">
        <v>0</v>
      </c>
      <c r="H129" s="436">
        <v>11.13</v>
      </c>
      <c r="I129" s="436">
        <v>10</v>
      </c>
      <c r="J129" s="467"/>
    </row>
    <row r="130" spans="1:10" s="473" customFormat="1" ht="21" customHeight="1">
      <c r="A130" s="596"/>
      <c r="B130" s="470">
        <v>5512</v>
      </c>
      <c r="C130" s="471" t="s">
        <v>19</v>
      </c>
      <c r="D130" s="440" t="s">
        <v>206</v>
      </c>
      <c r="E130" s="441">
        <f aca="true" t="shared" si="5" ref="E130:H131">E129</f>
        <v>0</v>
      </c>
      <c r="F130" s="441">
        <f>F129</f>
        <v>32.81</v>
      </c>
      <c r="G130" s="441">
        <f t="shared" si="5"/>
        <v>0</v>
      </c>
      <c r="H130" s="441">
        <f t="shared" si="5"/>
        <v>11.13</v>
      </c>
      <c r="I130" s="441">
        <f>I129</f>
        <v>10</v>
      </c>
      <c r="J130" s="472"/>
    </row>
    <row r="131" spans="1:10" s="473" customFormat="1" ht="21" customHeight="1">
      <c r="A131" s="596"/>
      <c r="B131" s="426">
        <v>551</v>
      </c>
      <c r="C131" s="412" t="s">
        <v>21</v>
      </c>
      <c r="D131" s="413" t="s">
        <v>108</v>
      </c>
      <c r="E131" s="414">
        <f t="shared" si="5"/>
        <v>0</v>
      </c>
      <c r="F131" s="414">
        <f>F130</f>
        <v>32.81</v>
      </c>
      <c r="G131" s="414">
        <f t="shared" si="5"/>
        <v>0</v>
      </c>
      <c r="H131" s="414">
        <f t="shared" si="5"/>
        <v>11.13</v>
      </c>
      <c r="I131" s="414">
        <f>I130</f>
        <v>10</v>
      </c>
      <c r="J131" s="472"/>
    </row>
    <row r="132" spans="1:10" s="410" customFormat="1" ht="21" customHeight="1">
      <c r="A132" s="428"/>
      <c r="B132" s="404">
        <v>6171</v>
      </c>
      <c r="C132" s="405">
        <v>2111</v>
      </c>
      <c r="D132" s="406" t="s">
        <v>18</v>
      </c>
      <c r="E132" s="397">
        <v>56.8</v>
      </c>
      <c r="F132" s="407">
        <v>99.66</v>
      </c>
      <c r="G132" s="397">
        <v>71.91</v>
      </c>
      <c r="H132" s="397">
        <v>71.63</v>
      </c>
      <c r="I132" s="397">
        <v>65</v>
      </c>
      <c r="J132" s="409"/>
    </row>
    <row r="133" spans="2:10" s="410" customFormat="1" ht="21" customHeight="1">
      <c r="B133" s="404">
        <v>6171</v>
      </c>
      <c r="C133" s="405">
        <v>2310</v>
      </c>
      <c r="D133" s="406" t="s">
        <v>53</v>
      </c>
      <c r="E133" s="397">
        <v>1</v>
      </c>
      <c r="F133" s="407">
        <v>0</v>
      </c>
      <c r="G133" s="397">
        <v>0</v>
      </c>
      <c r="H133" s="397">
        <v>0</v>
      </c>
      <c r="I133" s="397">
        <v>0</v>
      </c>
      <c r="J133" s="409"/>
    </row>
    <row r="134" spans="2:10" s="410" customFormat="1" ht="21" customHeight="1">
      <c r="B134" s="404">
        <v>6171</v>
      </c>
      <c r="C134" s="405">
        <v>2321</v>
      </c>
      <c r="D134" s="406" t="s">
        <v>324</v>
      </c>
      <c r="E134" s="397">
        <v>0</v>
      </c>
      <c r="F134" s="407">
        <v>0</v>
      </c>
      <c r="G134" s="397">
        <v>0</v>
      </c>
      <c r="H134" s="397">
        <v>28.35</v>
      </c>
      <c r="I134" s="397">
        <v>0</v>
      </c>
      <c r="J134" s="409"/>
    </row>
    <row r="135" spans="2:10" s="410" customFormat="1" ht="21" customHeight="1">
      <c r="B135" s="404">
        <v>6171</v>
      </c>
      <c r="C135" s="405">
        <v>2324</v>
      </c>
      <c r="D135" s="406" t="s">
        <v>24</v>
      </c>
      <c r="E135" s="397">
        <v>8.22</v>
      </c>
      <c r="F135" s="407">
        <v>2.64</v>
      </c>
      <c r="G135" s="397">
        <v>3.94</v>
      </c>
      <c r="H135" s="397">
        <v>35.14</v>
      </c>
      <c r="I135" s="397">
        <v>4</v>
      </c>
      <c r="J135" s="409"/>
    </row>
    <row r="136" spans="2:10" s="410" customFormat="1" ht="21" customHeight="1">
      <c r="B136" s="404">
        <v>6171</v>
      </c>
      <c r="C136" s="405">
        <v>2329</v>
      </c>
      <c r="D136" s="406" t="s">
        <v>49</v>
      </c>
      <c r="E136" s="397">
        <v>0.61</v>
      </c>
      <c r="F136" s="407">
        <v>20.13</v>
      </c>
      <c r="G136" s="397">
        <v>0</v>
      </c>
      <c r="H136" s="397">
        <v>0</v>
      </c>
      <c r="I136" s="397">
        <v>0</v>
      </c>
      <c r="J136" s="409"/>
    </row>
    <row r="137" spans="2:10" s="410" customFormat="1" ht="21" customHeight="1">
      <c r="B137" s="404">
        <v>6171</v>
      </c>
      <c r="C137" s="405">
        <v>3112</v>
      </c>
      <c r="D137" s="406" t="s">
        <v>54</v>
      </c>
      <c r="E137" s="397">
        <v>5.99</v>
      </c>
      <c r="F137" s="407">
        <v>0</v>
      </c>
      <c r="G137" s="397">
        <v>0</v>
      </c>
      <c r="H137" s="397">
        <v>0</v>
      </c>
      <c r="I137" s="397">
        <v>0</v>
      </c>
      <c r="J137" s="409"/>
    </row>
    <row r="138" spans="2:10" s="430" customFormat="1" ht="21" customHeight="1">
      <c r="B138" s="418">
        <v>6171</v>
      </c>
      <c r="C138" s="419" t="s">
        <v>19</v>
      </c>
      <c r="D138" s="420" t="s">
        <v>55</v>
      </c>
      <c r="E138" s="421">
        <f>SUM(E129:E137)</f>
        <v>72.61999999999999</v>
      </c>
      <c r="F138" s="422">
        <f>SUM(F132:F137)</f>
        <v>122.42999999999999</v>
      </c>
      <c r="G138" s="421">
        <f>SUM(G132:G137)</f>
        <v>75.85</v>
      </c>
      <c r="H138" s="421">
        <f>SUM(H132:H137)</f>
        <v>135.12</v>
      </c>
      <c r="I138" s="421">
        <f>SUM(I132:I137)</f>
        <v>69</v>
      </c>
      <c r="J138" s="429"/>
    </row>
    <row r="139" spans="2:10" s="417" customFormat="1" ht="21" customHeight="1">
      <c r="B139" s="426">
        <v>617</v>
      </c>
      <c r="C139" s="412" t="s">
        <v>21</v>
      </c>
      <c r="D139" s="413" t="s">
        <v>56</v>
      </c>
      <c r="E139" s="414">
        <f>E138</f>
        <v>72.61999999999999</v>
      </c>
      <c r="F139" s="427">
        <f>F138</f>
        <v>122.42999999999999</v>
      </c>
      <c r="G139" s="414">
        <f>G138</f>
        <v>75.85</v>
      </c>
      <c r="H139" s="414">
        <f>H138</f>
        <v>135.12</v>
      </c>
      <c r="I139" s="414">
        <f>I138</f>
        <v>69</v>
      </c>
      <c r="J139" s="416"/>
    </row>
    <row r="140" spans="2:10" s="410" customFormat="1" ht="21" customHeight="1">
      <c r="B140" s="404">
        <v>6310</v>
      </c>
      <c r="C140" s="405">
        <v>2141</v>
      </c>
      <c r="D140" s="406" t="s">
        <v>57</v>
      </c>
      <c r="E140" s="397">
        <v>20.4</v>
      </c>
      <c r="F140" s="407">
        <v>12.85</v>
      </c>
      <c r="G140" s="397">
        <v>4.05</v>
      </c>
      <c r="H140" s="397">
        <v>3.33</v>
      </c>
      <c r="I140" s="397">
        <v>4</v>
      </c>
      <c r="J140" s="409"/>
    </row>
    <row r="141" spans="2:10" s="396" customFormat="1" ht="21" customHeight="1">
      <c r="B141" s="474">
        <v>6310</v>
      </c>
      <c r="C141" s="475" t="s">
        <v>19</v>
      </c>
      <c r="D141" s="455" t="s">
        <v>58</v>
      </c>
      <c r="E141" s="456">
        <f aca="true" t="shared" si="6" ref="E141:H142">E140</f>
        <v>20.4</v>
      </c>
      <c r="F141" s="476">
        <f t="shared" si="6"/>
        <v>12.85</v>
      </c>
      <c r="G141" s="456">
        <f t="shared" si="6"/>
        <v>4.05</v>
      </c>
      <c r="H141" s="456">
        <f t="shared" si="6"/>
        <v>3.33</v>
      </c>
      <c r="I141" s="456">
        <f>I140</f>
        <v>4</v>
      </c>
      <c r="J141" s="395"/>
    </row>
    <row r="142" spans="2:10" s="417" customFormat="1" ht="21" customHeight="1">
      <c r="B142" s="426">
        <v>631</v>
      </c>
      <c r="C142" s="412" t="s">
        <v>21</v>
      </c>
      <c r="D142" s="413" t="s">
        <v>58</v>
      </c>
      <c r="E142" s="414">
        <f t="shared" si="6"/>
        <v>20.4</v>
      </c>
      <c r="F142" s="427">
        <f t="shared" si="6"/>
        <v>12.85</v>
      </c>
      <c r="G142" s="414">
        <f t="shared" si="6"/>
        <v>4.05</v>
      </c>
      <c r="H142" s="414">
        <f t="shared" si="6"/>
        <v>3.33</v>
      </c>
      <c r="I142" s="414">
        <f>I141</f>
        <v>4</v>
      </c>
      <c r="J142" s="416"/>
    </row>
    <row r="143" spans="2:10" s="410" customFormat="1" ht="21" customHeight="1">
      <c r="B143" s="432">
        <v>6402</v>
      </c>
      <c r="C143" s="433">
        <v>2223</v>
      </c>
      <c r="D143" s="434" t="s">
        <v>223</v>
      </c>
      <c r="E143" s="436">
        <v>0</v>
      </c>
      <c r="F143" s="435">
        <v>1.2</v>
      </c>
      <c r="G143" s="436">
        <v>0</v>
      </c>
      <c r="H143" s="436">
        <v>0</v>
      </c>
      <c r="I143" s="436">
        <v>0</v>
      </c>
      <c r="J143" s="409"/>
    </row>
    <row r="144" spans="2:10" s="478" customFormat="1" ht="21" customHeight="1">
      <c r="B144" s="470">
        <v>6402</v>
      </c>
      <c r="C144" s="471" t="s">
        <v>19</v>
      </c>
      <c r="D144" s="440" t="s">
        <v>210</v>
      </c>
      <c r="E144" s="441">
        <f aca="true" t="shared" si="7" ref="E144:H145">E143</f>
        <v>0</v>
      </c>
      <c r="F144" s="441">
        <f>F143</f>
        <v>1.2</v>
      </c>
      <c r="G144" s="441">
        <f t="shared" si="7"/>
        <v>0</v>
      </c>
      <c r="H144" s="441">
        <f t="shared" si="7"/>
        <v>0</v>
      </c>
      <c r="I144" s="441">
        <f>I143</f>
        <v>0</v>
      </c>
      <c r="J144" s="477"/>
    </row>
    <row r="145" spans="2:10" s="417" customFormat="1" ht="21" customHeight="1">
      <c r="B145" s="426">
        <v>640</v>
      </c>
      <c r="C145" s="412" t="s">
        <v>21</v>
      </c>
      <c r="D145" s="413" t="s">
        <v>211</v>
      </c>
      <c r="E145" s="414">
        <f t="shared" si="7"/>
        <v>0</v>
      </c>
      <c r="F145" s="414">
        <f>F144</f>
        <v>1.2</v>
      </c>
      <c r="G145" s="414">
        <f t="shared" si="7"/>
        <v>0</v>
      </c>
      <c r="H145" s="414">
        <f t="shared" si="7"/>
        <v>0</v>
      </c>
      <c r="I145" s="414">
        <f>I144</f>
        <v>0</v>
      </c>
      <c r="J145" s="416"/>
    </row>
    <row r="146" spans="2:10" s="396" customFormat="1" ht="21" customHeight="1">
      <c r="B146" s="479"/>
      <c r="C146" s="480"/>
      <c r="D146" s="481"/>
      <c r="E146" s="482"/>
      <c r="F146" s="483"/>
      <c r="G146" s="482"/>
      <c r="H146" s="482"/>
      <c r="I146" s="482"/>
      <c r="J146" s="395"/>
    </row>
    <row r="147" spans="2:10" s="478" customFormat="1" ht="21" customHeight="1">
      <c r="B147" s="484"/>
      <c r="C147" s="485" t="s">
        <v>135</v>
      </c>
      <c r="D147" s="486" t="s">
        <v>61</v>
      </c>
      <c r="E147" s="487">
        <f>E39+E42+E45+E48+E51+E59+E62+E69+E73+E83+E87+E100+E116+E123+E128+E131+E139+E142+E145</f>
        <v>22724.89</v>
      </c>
      <c r="F147" s="487">
        <f>F39+F42+F45+F48+F51+F59+F62+F69+F73+F83+F87+F100+F116+F123+F128+F131+F139+F142+F145</f>
        <v>22108.590000000004</v>
      </c>
      <c r="G147" s="487">
        <f>G39+G42+G45+G48+G51+G59+G62+G69+G73+G83+G87+G100+G116+G123+G128+G131+G139+G142+G145</f>
        <v>21403.900999999998</v>
      </c>
      <c r="H147" s="487">
        <f>H39+H42+H45+H48+H51+H59+H62+H69+H73+H83+H87+H100+H116+H123+H128+H131+H139+H142+H145</f>
        <v>22184.055</v>
      </c>
      <c r="I147" s="487">
        <f>I39+I42+I45+I48+I51+I59+I62+I69+I73+I83+I87+I100+I116+I123+I128+I131+I139+I142+I145</f>
        <v>15763.4</v>
      </c>
      <c r="J147" s="488"/>
    </row>
    <row r="148" spans="2:10" s="410" customFormat="1" ht="21" customHeight="1">
      <c r="B148" s="489"/>
      <c r="C148" s="490"/>
      <c r="D148" s="491"/>
      <c r="E148" s="492"/>
      <c r="F148" s="491"/>
      <c r="G148" s="493"/>
      <c r="H148" s="493"/>
      <c r="I148" s="493"/>
      <c r="J148" s="449"/>
    </row>
    <row r="149" spans="2:10" s="410" customFormat="1" ht="21" customHeight="1">
      <c r="B149" s="404"/>
      <c r="C149" s="405">
        <v>8123</v>
      </c>
      <c r="D149" s="406" t="s">
        <v>256</v>
      </c>
      <c r="E149" s="397">
        <v>0</v>
      </c>
      <c r="F149" s="397">
        <v>0</v>
      </c>
      <c r="G149" s="397">
        <v>0</v>
      </c>
      <c r="H149" s="397">
        <v>0</v>
      </c>
      <c r="I149" s="397">
        <v>0</v>
      </c>
      <c r="J149" s="449"/>
    </row>
    <row r="150" spans="2:10" s="478" customFormat="1" ht="21" customHeight="1">
      <c r="B150" s="494"/>
      <c r="C150" s="495" t="s">
        <v>135</v>
      </c>
      <c r="D150" s="496" t="s">
        <v>257</v>
      </c>
      <c r="E150" s="497">
        <f>E147+E149</f>
        <v>22724.89</v>
      </c>
      <c r="F150" s="497">
        <f>F147+F149</f>
        <v>22108.590000000004</v>
      </c>
      <c r="G150" s="497">
        <f>G147+G149</f>
        <v>21403.900999999998</v>
      </c>
      <c r="H150" s="497">
        <f>H147+H149</f>
        <v>22184.055</v>
      </c>
      <c r="I150" s="497">
        <f>I147+I149</f>
        <v>15763.4</v>
      </c>
      <c r="J150" s="488"/>
    </row>
    <row r="151" spans="2:10" s="410" customFormat="1" ht="21" customHeight="1" thickBot="1">
      <c r="B151" s="498"/>
      <c r="C151" s="499"/>
      <c r="D151" s="500"/>
      <c r="E151" s="501"/>
      <c r="F151" s="501"/>
      <c r="G151" s="502"/>
      <c r="H151" s="502"/>
      <c r="I151" s="502"/>
      <c r="J151" s="449"/>
    </row>
    <row r="152" spans="6:10" s="410" customFormat="1" ht="21" customHeight="1">
      <c r="F152" s="503"/>
      <c r="G152" s="503"/>
      <c r="H152" s="504"/>
      <c r="I152" s="504"/>
      <c r="J152" s="409"/>
    </row>
    <row r="153" spans="6:10" s="410" customFormat="1" ht="21" customHeight="1">
      <c r="F153" s="503"/>
      <c r="G153" s="503"/>
      <c r="H153" s="504"/>
      <c r="I153" s="504"/>
      <c r="J153" s="409"/>
    </row>
    <row r="154" spans="6:10" s="428" customFormat="1" ht="21" customHeight="1">
      <c r="F154" s="597"/>
      <c r="G154" s="597"/>
      <c r="H154" s="598"/>
      <c r="I154" s="598"/>
      <c r="J154" s="531"/>
    </row>
    <row r="155" spans="2:10" s="428" customFormat="1" ht="21" customHeight="1">
      <c r="B155" s="595"/>
      <c r="C155" s="531"/>
      <c r="D155" s="531"/>
      <c r="E155" s="531"/>
      <c r="F155" s="531"/>
      <c r="G155" s="531"/>
      <c r="H155" s="598"/>
      <c r="I155" s="598"/>
      <c r="J155" s="531"/>
    </row>
    <row r="156" spans="6:10" s="410" customFormat="1" ht="21" customHeight="1">
      <c r="F156" s="503"/>
      <c r="G156" s="503"/>
      <c r="H156" s="504"/>
      <c r="I156" s="504"/>
      <c r="J156" s="409"/>
    </row>
    <row r="157" spans="4:10" s="392" customFormat="1" ht="39" customHeight="1">
      <c r="D157" s="920" t="s">
        <v>181</v>
      </c>
      <c r="E157" s="921"/>
      <c r="F157" s="921"/>
      <c r="G157" s="921"/>
      <c r="H157" s="393"/>
      <c r="I157" s="393"/>
      <c r="J157" s="394"/>
    </row>
    <row r="158" spans="6:10" s="410" customFormat="1" ht="21" customHeight="1" thickBot="1">
      <c r="F158" s="503"/>
      <c r="G158" s="503"/>
      <c r="H158" s="504"/>
      <c r="I158" s="504"/>
      <c r="J158" s="409"/>
    </row>
    <row r="159" spans="2:10" s="396" customFormat="1" ht="21.75" customHeight="1">
      <c r="B159" s="934" t="s">
        <v>15</v>
      </c>
      <c r="C159" s="928" t="s">
        <v>16</v>
      </c>
      <c r="D159" s="930" t="s">
        <v>131</v>
      </c>
      <c r="E159" s="926" t="s">
        <v>287</v>
      </c>
      <c r="F159" s="932" t="s">
        <v>286</v>
      </c>
      <c r="G159" s="926" t="s">
        <v>285</v>
      </c>
      <c r="H159" s="926" t="s">
        <v>316</v>
      </c>
      <c r="I159" s="926" t="s">
        <v>317</v>
      </c>
      <c r="J159" s="395"/>
    </row>
    <row r="160" spans="2:10" s="396" customFormat="1" ht="21.75" customHeight="1" thickBot="1">
      <c r="B160" s="935"/>
      <c r="C160" s="929"/>
      <c r="D160" s="931"/>
      <c r="E160" s="927"/>
      <c r="F160" s="933"/>
      <c r="G160" s="927"/>
      <c r="H160" s="927"/>
      <c r="I160" s="927"/>
      <c r="J160" s="395"/>
    </row>
    <row r="161" spans="2:10" s="410" customFormat="1" ht="21" customHeight="1">
      <c r="B161" s="505"/>
      <c r="C161" s="506"/>
      <c r="D161" s="507"/>
      <c r="E161" s="508"/>
      <c r="F161" s="507"/>
      <c r="G161" s="509"/>
      <c r="H161" s="509"/>
      <c r="I161" s="509"/>
      <c r="J161" s="409"/>
    </row>
    <row r="162" spans="2:10" s="410" customFormat="1" ht="21" customHeight="1">
      <c r="B162" s="460">
        <v>1031</v>
      </c>
      <c r="C162" s="461">
        <v>5139</v>
      </c>
      <c r="D162" s="406" t="s">
        <v>71</v>
      </c>
      <c r="E162" s="463">
        <v>0</v>
      </c>
      <c r="F162" s="463">
        <v>0</v>
      </c>
      <c r="G162" s="463">
        <v>6.9</v>
      </c>
      <c r="H162" s="463">
        <v>0</v>
      </c>
      <c r="I162" s="463">
        <v>10</v>
      </c>
      <c r="J162" s="409"/>
    </row>
    <row r="163" spans="2:10" s="410" customFormat="1" ht="21" customHeight="1">
      <c r="B163" s="404">
        <v>1031</v>
      </c>
      <c r="C163" s="405">
        <v>5169</v>
      </c>
      <c r="D163" s="406" t="s">
        <v>62</v>
      </c>
      <c r="E163" s="397">
        <v>205.08</v>
      </c>
      <c r="F163" s="407">
        <v>149.85</v>
      </c>
      <c r="G163" s="397">
        <v>98.19</v>
      </c>
      <c r="H163" s="397">
        <v>202.31</v>
      </c>
      <c r="I163" s="397">
        <v>120</v>
      </c>
      <c r="J163" s="409" t="s">
        <v>165</v>
      </c>
    </row>
    <row r="164" spans="2:10" s="410" customFormat="1" ht="21" customHeight="1">
      <c r="B164" s="404">
        <v>1031</v>
      </c>
      <c r="C164" s="405">
        <v>5179</v>
      </c>
      <c r="D164" s="406" t="s">
        <v>207</v>
      </c>
      <c r="E164" s="397">
        <v>0</v>
      </c>
      <c r="F164" s="407">
        <v>28</v>
      </c>
      <c r="G164" s="397">
        <v>0</v>
      </c>
      <c r="H164" s="397">
        <v>0</v>
      </c>
      <c r="I164" s="397">
        <v>0</v>
      </c>
      <c r="J164" s="409"/>
    </row>
    <row r="165" spans="2:10" s="515" customFormat="1" ht="21" customHeight="1">
      <c r="B165" s="510">
        <v>1031</v>
      </c>
      <c r="C165" s="511" t="s">
        <v>19</v>
      </c>
      <c r="D165" s="512" t="s">
        <v>20</v>
      </c>
      <c r="E165" s="513">
        <f>E162+E163+E164</f>
        <v>205.08</v>
      </c>
      <c r="F165" s="513">
        <f>F162+F163+F164</f>
        <v>177.85</v>
      </c>
      <c r="G165" s="513">
        <f>G162+G163+G164</f>
        <v>105.09</v>
      </c>
      <c r="H165" s="513">
        <f>H162+H163+H164</f>
        <v>202.31</v>
      </c>
      <c r="I165" s="513">
        <f>I162+I163+I164</f>
        <v>130</v>
      </c>
      <c r="J165" s="514"/>
    </row>
    <row r="166" spans="2:10" s="417" customFormat="1" ht="21" customHeight="1">
      <c r="B166" s="426">
        <v>103</v>
      </c>
      <c r="C166" s="412" t="s">
        <v>21</v>
      </c>
      <c r="D166" s="413" t="s">
        <v>22</v>
      </c>
      <c r="E166" s="414">
        <f>E165</f>
        <v>205.08</v>
      </c>
      <c r="F166" s="427">
        <f>F165</f>
        <v>177.85</v>
      </c>
      <c r="G166" s="414">
        <f>G165</f>
        <v>105.09</v>
      </c>
      <c r="H166" s="414">
        <f>H165</f>
        <v>202.31</v>
      </c>
      <c r="I166" s="414">
        <f>I165</f>
        <v>130</v>
      </c>
      <c r="J166" s="416"/>
    </row>
    <row r="167" spans="2:10" s="410" customFormat="1" ht="21" customHeight="1">
      <c r="B167" s="404">
        <v>2141</v>
      </c>
      <c r="C167" s="405">
        <v>5136</v>
      </c>
      <c r="D167" s="406" t="s">
        <v>63</v>
      </c>
      <c r="E167" s="397">
        <v>15.84</v>
      </c>
      <c r="F167" s="407">
        <v>0</v>
      </c>
      <c r="G167" s="397">
        <v>0</v>
      </c>
      <c r="H167" s="397">
        <v>0</v>
      </c>
      <c r="I167" s="397">
        <v>0</v>
      </c>
      <c r="J167" s="409"/>
    </row>
    <row r="168" spans="2:10" s="410" customFormat="1" ht="21" customHeight="1">
      <c r="B168" s="404">
        <v>2141</v>
      </c>
      <c r="C168" s="405">
        <v>5169</v>
      </c>
      <c r="D168" s="406" t="s">
        <v>62</v>
      </c>
      <c r="E168" s="397">
        <v>5.36</v>
      </c>
      <c r="F168" s="407">
        <v>8.21</v>
      </c>
      <c r="G168" s="397">
        <v>0</v>
      </c>
      <c r="H168" s="397">
        <v>5.95</v>
      </c>
      <c r="I168" s="397">
        <v>6</v>
      </c>
      <c r="J168" s="409"/>
    </row>
    <row r="169" spans="2:10" s="410" customFormat="1" ht="21" customHeight="1">
      <c r="B169" s="404">
        <v>2141</v>
      </c>
      <c r="C169" s="405">
        <v>5171</v>
      </c>
      <c r="D169" s="406" t="s">
        <v>64</v>
      </c>
      <c r="E169" s="397">
        <v>0.56</v>
      </c>
      <c r="F169" s="407">
        <v>0</v>
      </c>
      <c r="G169" s="397">
        <v>0</v>
      </c>
      <c r="H169" s="397">
        <v>0</v>
      </c>
      <c r="I169" s="397">
        <v>0</v>
      </c>
      <c r="J169" s="409"/>
    </row>
    <row r="170" spans="2:10" s="515" customFormat="1" ht="21" customHeight="1">
      <c r="B170" s="510">
        <v>2141</v>
      </c>
      <c r="C170" s="511" t="s">
        <v>19</v>
      </c>
      <c r="D170" s="512" t="s">
        <v>197</v>
      </c>
      <c r="E170" s="513">
        <f>SUM(E167:E169)</f>
        <v>21.759999999999998</v>
      </c>
      <c r="F170" s="516">
        <f>SUM(F167:F169)</f>
        <v>8.21</v>
      </c>
      <c r="G170" s="513">
        <f>SUM(G167:G169)</f>
        <v>0</v>
      </c>
      <c r="H170" s="513">
        <f>SUM(H167:H169)</f>
        <v>5.95</v>
      </c>
      <c r="I170" s="513">
        <f>SUM(I167:I169)</f>
        <v>6</v>
      </c>
      <c r="J170" s="514"/>
    </row>
    <row r="171" spans="2:10" s="515" customFormat="1" ht="21" customHeight="1">
      <c r="B171" s="404">
        <v>2143</v>
      </c>
      <c r="C171" s="405">
        <v>5139</v>
      </c>
      <c r="D171" s="406" t="s">
        <v>71</v>
      </c>
      <c r="E171" s="397">
        <v>0</v>
      </c>
      <c r="F171" s="407">
        <v>0</v>
      </c>
      <c r="G171" s="397">
        <v>0.5</v>
      </c>
      <c r="H171" s="397">
        <v>0</v>
      </c>
      <c r="I171" s="397">
        <v>0</v>
      </c>
      <c r="J171" s="514"/>
    </row>
    <row r="172" spans="2:10" s="515" customFormat="1" ht="21" customHeight="1">
      <c r="B172" s="510">
        <v>2143</v>
      </c>
      <c r="C172" s="511" t="s">
        <v>19</v>
      </c>
      <c r="D172" s="512" t="s">
        <v>310</v>
      </c>
      <c r="E172" s="513">
        <f>E171</f>
        <v>0</v>
      </c>
      <c r="F172" s="513">
        <f>F171</f>
        <v>0</v>
      </c>
      <c r="G172" s="513">
        <f>G171</f>
        <v>0.5</v>
      </c>
      <c r="H172" s="513">
        <f>H171</f>
        <v>0</v>
      </c>
      <c r="I172" s="513">
        <f>I171</f>
        <v>0</v>
      </c>
      <c r="J172" s="514"/>
    </row>
    <row r="173" spans="2:10" s="417" customFormat="1" ht="21" customHeight="1">
      <c r="B173" s="426">
        <v>214</v>
      </c>
      <c r="C173" s="412" t="s">
        <v>21</v>
      </c>
      <c r="D173" s="413" t="s">
        <v>197</v>
      </c>
      <c r="E173" s="414">
        <f>E170+E172</f>
        <v>21.759999999999998</v>
      </c>
      <c r="F173" s="414">
        <f>F170+F172</f>
        <v>8.21</v>
      </c>
      <c r="G173" s="414">
        <f>G170+G172</f>
        <v>0.5</v>
      </c>
      <c r="H173" s="414">
        <f>H170+H172</f>
        <v>5.95</v>
      </c>
      <c r="I173" s="414">
        <f>I170+I172</f>
        <v>6</v>
      </c>
      <c r="J173" s="416"/>
    </row>
    <row r="174" spans="2:10" s="410" customFormat="1" ht="21" customHeight="1">
      <c r="B174" s="404">
        <v>2212</v>
      </c>
      <c r="C174" s="405">
        <v>5139</v>
      </c>
      <c r="D174" s="406" t="s">
        <v>71</v>
      </c>
      <c r="E174" s="397">
        <v>0.12</v>
      </c>
      <c r="F174" s="407">
        <v>6.58</v>
      </c>
      <c r="G174" s="397">
        <v>2.81</v>
      </c>
      <c r="H174" s="397">
        <v>4.58</v>
      </c>
      <c r="I174" s="397">
        <v>5</v>
      </c>
      <c r="J174" s="409"/>
    </row>
    <row r="175" spans="2:10" s="410" customFormat="1" ht="21" customHeight="1">
      <c r="B175" s="404">
        <v>2212</v>
      </c>
      <c r="C175" s="405">
        <v>5169</v>
      </c>
      <c r="D175" s="406" t="s">
        <v>62</v>
      </c>
      <c r="E175" s="397">
        <v>0</v>
      </c>
      <c r="F175" s="407">
        <v>7.2</v>
      </c>
      <c r="G175" s="397">
        <v>0</v>
      </c>
      <c r="H175" s="397">
        <v>32.92</v>
      </c>
      <c r="I175" s="397">
        <v>35</v>
      </c>
      <c r="J175" s="409"/>
    </row>
    <row r="176" spans="2:10" s="410" customFormat="1" ht="21" customHeight="1">
      <c r="B176" s="404">
        <v>2212</v>
      </c>
      <c r="C176" s="405">
        <v>5171</v>
      </c>
      <c r="D176" s="406" t="s">
        <v>64</v>
      </c>
      <c r="E176" s="397">
        <v>38.43</v>
      </c>
      <c r="F176" s="407">
        <v>318.84</v>
      </c>
      <c r="G176" s="397">
        <v>317.4</v>
      </c>
      <c r="H176" s="397">
        <v>261.18</v>
      </c>
      <c r="I176" s="397">
        <v>290</v>
      </c>
      <c r="J176" s="409" t="s">
        <v>169</v>
      </c>
    </row>
    <row r="177" spans="2:10" s="410" customFormat="1" ht="21" customHeight="1">
      <c r="B177" s="404">
        <v>2212</v>
      </c>
      <c r="C177" s="405">
        <v>6121</v>
      </c>
      <c r="D177" s="406" t="s">
        <v>65</v>
      </c>
      <c r="E177" s="397">
        <v>579.45</v>
      </c>
      <c r="F177" s="407">
        <v>3.37</v>
      </c>
      <c r="G177" s="397">
        <v>0</v>
      </c>
      <c r="H177" s="397">
        <v>0</v>
      </c>
      <c r="I177" s="397">
        <v>400</v>
      </c>
      <c r="J177" s="409" t="s">
        <v>166</v>
      </c>
    </row>
    <row r="178" spans="2:10" s="410" customFormat="1" ht="21" customHeight="1">
      <c r="B178" s="404">
        <v>2212</v>
      </c>
      <c r="C178" s="405">
        <v>6349</v>
      </c>
      <c r="D178" s="406" t="s">
        <v>151</v>
      </c>
      <c r="E178" s="397">
        <v>0</v>
      </c>
      <c r="F178" s="517">
        <v>99.39</v>
      </c>
      <c r="G178" s="397">
        <v>0</v>
      </c>
      <c r="H178" s="397">
        <v>0</v>
      </c>
      <c r="I178" s="397">
        <v>0</v>
      </c>
      <c r="J178" s="409"/>
    </row>
    <row r="179" spans="2:10" s="515" customFormat="1" ht="21" customHeight="1">
      <c r="B179" s="510">
        <v>2212</v>
      </c>
      <c r="C179" s="511" t="s">
        <v>19</v>
      </c>
      <c r="D179" s="512" t="s">
        <v>66</v>
      </c>
      <c r="E179" s="513">
        <f>SUM(E174:E178)</f>
        <v>618</v>
      </c>
      <c r="F179" s="513">
        <f>SUM(F174:F178)</f>
        <v>435.38</v>
      </c>
      <c r="G179" s="513">
        <f>SUM(G174:G178)</f>
        <v>320.21</v>
      </c>
      <c r="H179" s="513">
        <f>SUM(H174:H178)</f>
        <v>298.68</v>
      </c>
      <c r="I179" s="513">
        <f>SUM(I174:I178)</f>
        <v>730</v>
      </c>
      <c r="J179" s="514"/>
    </row>
    <row r="180" spans="2:10" s="417" customFormat="1" ht="21" customHeight="1">
      <c r="B180" s="426">
        <v>221</v>
      </c>
      <c r="C180" s="412" t="s">
        <v>21</v>
      </c>
      <c r="D180" s="413" t="s">
        <v>67</v>
      </c>
      <c r="E180" s="414">
        <f>E179</f>
        <v>618</v>
      </c>
      <c r="F180" s="427">
        <f>F179</f>
        <v>435.38</v>
      </c>
      <c r="G180" s="414">
        <f>G179</f>
        <v>320.21</v>
      </c>
      <c r="H180" s="414">
        <f>H179</f>
        <v>298.68</v>
      </c>
      <c r="I180" s="414">
        <f>I179</f>
        <v>730</v>
      </c>
      <c r="J180" s="416"/>
    </row>
    <row r="181" spans="2:10" s="410" customFormat="1" ht="21" customHeight="1">
      <c r="B181" s="404">
        <v>2310</v>
      </c>
      <c r="C181" s="405">
        <v>5169</v>
      </c>
      <c r="D181" s="406" t="s">
        <v>62</v>
      </c>
      <c r="E181" s="397">
        <v>0.17</v>
      </c>
      <c r="F181" s="407">
        <v>0.17</v>
      </c>
      <c r="G181" s="397">
        <v>0.17</v>
      </c>
      <c r="H181" s="397">
        <v>0.17</v>
      </c>
      <c r="I181" s="397">
        <v>0.2</v>
      </c>
      <c r="J181" s="409"/>
    </row>
    <row r="182" spans="2:10" s="410" customFormat="1" ht="21" customHeight="1">
      <c r="B182" s="404">
        <v>2310</v>
      </c>
      <c r="C182" s="405">
        <v>5171</v>
      </c>
      <c r="D182" s="406" t="s">
        <v>64</v>
      </c>
      <c r="E182" s="397">
        <v>0</v>
      </c>
      <c r="F182" s="407">
        <v>0</v>
      </c>
      <c r="G182" s="397">
        <v>2.25</v>
      </c>
      <c r="H182" s="397">
        <v>0</v>
      </c>
      <c r="I182" s="397">
        <v>0</v>
      </c>
      <c r="J182" s="409"/>
    </row>
    <row r="183" spans="2:10" s="515" customFormat="1" ht="21" customHeight="1">
      <c r="B183" s="510">
        <v>2310</v>
      </c>
      <c r="C183" s="511" t="s">
        <v>19</v>
      </c>
      <c r="D183" s="512" t="s">
        <v>23</v>
      </c>
      <c r="E183" s="513">
        <f>E181+E182</f>
        <v>0.17</v>
      </c>
      <c r="F183" s="513">
        <f>F181+F182</f>
        <v>0.17</v>
      </c>
      <c r="G183" s="513">
        <f>G181+G182</f>
        <v>2.42</v>
      </c>
      <c r="H183" s="513">
        <f>H181+H182</f>
        <v>0.17</v>
      </c>
      <c r="I183" s="513">
        <f>I181+I182</f>
        <v>0.2</v>
      </c>
      <c r="J183" s="514"/>
    </row>
    <row r="184" spans="2:10" s="417" customFormat="1" ht="21" customHeight="1">
      <c r="B184" s="426">
        <v>231</v>
      </c>
      <c r="C184" s="412" t="s">
        <v>21</v>
      </c>
      <c r="D184" s="413" t="s">
        <v>23</v>
      </c>
      <c r="E184" s="414">
        <f>E183</f>
        <v>0.17</v>
      </c>
      <c r="F184" s="427">
        <f>F183</f>
        <v>0.17</v>
      </c>
      <c r="G184" s="414">
        <f>G183</f>
        <v>2.42</v>
      </c>
      <c r="H184" s="414">
        <f>H183</f>
        <v>0.17</v>
      </c>
      <c r="I184" s="414">
        <f>I183</f>
        <v>0.2</v>
      </c>
      <c r="J184" s="416"/>
    </row>
    <row r="185" spans="2:10" s="417" customFormat="1" ht="21" customHeight="1">
      <c r="B185" s="404">
        <v>2321</v>
      </c>
      <c r="C185" s="405">
        <v>5139</v>
      </c>
      <c r="D185" s="406" t="s">
        <v>71</v>
      </c>
      <c r="E185" s="397">
        <v>0</v>
      </c>
      <c r="F185" s="407">
        <v>0</v>
      </c>
      <c r="G185" s="397">
        <v>1.82</v>
      </c>
      <c r="H185" s="397">
        <v>0</v>
      </c>
      <c r="I185" s="397">
        <v>0</v>
      </c>
      <c r="J185" s="416"/>
    </row>
    <row r="186" spans="2:10" s="410" customFormat="1" ht="21" customHeight="1">
      <c r="B186" s="404">
        <v>2321</v>
      </c>
      <c r="C186" s="405">
        <v>5169</v>
      </c>
      <c r="D186" s="406" t="s">
        <v>62</v>
      </c>
      <c r="E186" s="397">
        <v>44.63</v>
      </c>
      <c r="F186" s="407">
        <v>48.53</v>
      </c>
      <c r="G186" s="397">
        <v>137.32</v>
      </c>
      <c r="H186" s="397">
        <v>43.09</v>
      </c>
      <c r="I186" s="397">
        <v>100</v>
      </c>
      <c r="J186" s="409"/>
    </row>
    <row r="187" spans="2:10" s="410" customFormat="1" ht="21" customHeight="1">
      <c r="B187" s="404">
        <v>2321</v>
      </c>
      <c r="C187" s="405">
        <v>5171</v>
      </c>
      <c r="D187" s="406" t="s">
        <v>64</v>
      </c>
      <c r="E187" s="397">
        <v>0.29</v>
      </c>
      <c r="F187" s="407">
        <v>9.27</v>
      </c>
      <c r="G187" s="397">
        <v>38.34</v>
      </c>
      <c r="H187" s="397">
        <v>0</v>
      </c>
      <c r="I187" s="397">
        <v>12</v>
      </c>
      <c r="J187" s="409"/>
    </row>
    <row r="188" spans="2:10" s="410" customFormat="1" ht="21" customHeight="1">
      <c r="B188" s="404">
        <v>2321</v>
      </c>
      <c r="C188" s="405">
        <v>6121</v>
      </c>
      <c r="D188" s="406" t="s">
        <v>65</v>
      </c>
      <c r="E188" s="397">
        <v>210</v>
      </c>
      <c r="F188" s="407">
        <v>0</v>
      </c>
      <c r="G188" s="397">
        <v>0</v>
      </c>
      <c r="H188" s="397">
        <v>0</v>
      </c>
      <c r="I188" s="397">
        <v>0</v>
      </c>
      <c r="J188" s="409"/>
    </row>
    <row r="189" spans="2:10" s="410" customFormat="1" ht="21" customHeight="1">
      <c r="B189" s="404">
        <v>2321</v>
      </c>
      <c r="C189" s="405">
        <v>6349</v>
      </c>
      <c r="D189" s="406" t="s">
        <v>151</v>
      </c>
      <c r="E189" s="397">
        <v>0</v>
      </c>
      <c r="F189" s="407">
        <v>95.2</v>
      </c>
      <c r="G189" s="397">
        <v>39.15</v>
      </c>
      <c r="H189" s="397">
        <v>0</v>
      </c>
      <c r="I189" s="397">
        <v>0</v>
      </c>
      <c r="J189" s="409" t="s">
        <v>188</v>
      </c>
    </row>
    <row r="190" spans="2:10" s="515" customFormat="1" ht="21" customHeight="1">
      <c r="B190" s="510">
        <v>2321</v>
      </c>
      <c r="C190" s="511" t="s">
        <v>19</v>
      </c>
      <c r="D190" s="512" t="s">
        <v>59</v>
      </c>
      <c r="E190" s="513">
        <f>SUM(E185:E189)</f>
        <v>254.92000000000002</v>
      </c>
      <c r="F190" s="513">
        <f>SUM(F185:F189)</f>
        <v>153</v>
      </c>
      <c r="G190" s="513">
        <f>SUM(G185:G189)</f>
        <v>216.63</v>
      </c>
      <c r="H190" s="513">
        <f>SUM(H185:H189)</f>
        <v>43.09</v>
      </c>
      <c r="I190" s="513">
        <f>SUM(I185:I189)</f>
        <v>112</v>
      </c>
      <c r="J190" s="514"/>
    </row>
    <row r="191" spans="2:10" s="417" customFormat="1" ht="21" customHeight="1">
      <c r="B191" s="426">
        <v>232</v>
      </c>
      <c r="C191" s="412" t="s">
        <v>21</v>
      </c>
      <c r="D191" s="413" t="s">
        <v>60</v>
      </c>
      <c r="E191" s="414">
        <f>E190</f>
        <v>254.92000000000002</v>
      </c>
      <c r="F191" s="427">
        <f>F190</f>
        <v>153</v>
      </c>
      <c r="G191" s="414">
        <f>G190</f>
        <v>216.63</v>
      </c>
      <c r="H191" s="414">
        <f>H190</f>
        <v>43.09</v>
      </c>
      <c r="I191" s="414">
        <f>I190</f>
        <v>112</v>
      </c>
      <c r="J191" s="416"/>
    </row>
    <row r="192" spans="2:10" s="410" customFormat="1" ht="21" customHeight="1">
      <c r="B192" s="404">
        <v>3111</v>
      </c>
      <c r="C192" s="405">
        <v>5154</v>
      </c>
      <c r="D192" s="406" t="s">
        <v>68</v>
      </c>
      <c r="E192" s="397">
        <v>22.59</v>
      </c>
      <c r="F192" s="407">
        <v>21.69</v>
      </c>
      <c r="G192" s="397">
        <v>29.93</v>
      </c>
      <c r="H192" s="397">
        <v>25.34</v>
      </c>
      <c r="I192" s="397">
        <v>26</v>
      </c>
      <c r="J192" s="409"/>
    </row>
    <row r="193" spans="2:10" s="410" customFormat="1" ht="21" customHeight="1">
      <c r="B193" s="404">
        <v>3111</v>
      </c>
      <c r="C193" s="405">
        <v>5169</v>
      </c>
      <c r="D193" s="406" t="s">
        <v>62</v>
      </c>
      <c r="E193" s="397">
        <v>0</v>
      </c>
      <c r="F193" s="407">
        <v>0</v>
      </c>
      <c r="G193" s="397">
        <v>0</v>
      </c>
      <c r="H193" s="397">
        <v>0.21</v>
      </c>
      <c r="I193" s="397">
        <v>1</v>
      </c>
      <c r="J193" s="409"/>
    </row>
    <row r="194" spans="2:10" s="410" customFormat="1" ht="21" customHeight="1">
      <c r="B194" s="404">
        <v>3111</v>
      </c>
      <c r="C194" s="405">
        <v>5171</v>
      </c>
      <c r="D194" s="406" t="s">
        <v>64</v>
      </c>
      <c r="E194" s="397">
        <v>59.85</v>
      </c>
      <c r="F194" s="407">
        <v>0</v>
      </c>
      <c r="G194" s="397">
        <v>0</v>
      </c>
      <c r="H194" s="397">
        <v>0</v>
      </c>
      <c r="I194" s="397">
        <v>3</v>
      </c>
      <c r="J194" s="409"/>
    </row>
    <row r="195" spans="2:10" s="410" customFormat="1" ht="21" customHeight="1">
      <c r="B195" s="404">
        <v>3111</v>
      </c>
      <c r="C195" s="405">
        <v>5192</v>
      </c>
      <c r="D195" s="406" t="s">
        <v>79</v>
      </c>
      <c r="E195" s="397">
        <v>0</v>
      </c>
      <c r="F195" s="407">
        <v>0</v>
      </c>
      <c r="G195" s="397">
        <v>14.29</v>
      </c>
      <c r="H195" s="397">
        <v>4.28</v>
      </c>
      <c r="I195" s="397">
        <v>0</v>
      </c>
      <c r="J195" s="409"/>
    </row>
    <row r="196" spans="2:10" s="410" customFormat="1" ht="21" customHeight="1">
      <c r="B196" s="404">
        <v>3111</v>
      </c>
      <c r="C196" s="405">
        <v>5331</v>
      </c>
      <c r="D196" s="406" t="s">
        <v>69</v>
      </c>
      <c r="E196" s="397">
        <v>255</v>
      </c>
      <c r="F196" s="407">
        <v>253</v>
      </c>
      <c r="G196" s="397">
        <v>108.86</v>
      </c>
      <c r="H196" s="397">
        <v>150</v>
      </c>
      <c r="I196" s="397">
        <v>200</v>
      </c>
      <c r="J196" s="409"/>
    </row>
    <row r="197" spans="2:10" s="410" customFormat="1" ht="21" customHeight="1">
      <c r="B197" s="404">
        <v>3111</v>
      </c>
      <c r="C197" s="405">
        <v>5902</v>
      </c>
      <c r="D197" s="406" t="s">
        <v>70</v>
      </c>
      <c r="E197" s="397">
        <v>79</v>
      </c>
      <c r="F197" s="407">
        <v>0</v>
      </c>
      <c r="G197" s="397">
        <v>47</v>
      </c>
      <c r="H197" s="397">
        <v>42.14</v>
      </c>
      <c r="I197" s="397">
        <v>0</v>
      </c>
      <c r="J197" s="409"/>
    </row>
    <row r="198" spans="2:10" s="410" customFormat="1" ht="21" customHeight="1">
      <c r="B198" s="404">
        <v>3111</v>
      </c>
      <c r="C198" s="405">
        <v>6121</v>
      </c>
      <c r="D198" s="406" t="s">
        <v>65</v>
      </c>
      <c r="E198" s="397">
        <v>0</v>
      </c>
      <c r="F198" s="407">
        <v>0</v>
      </c>
      <c r="G198" s="397">
        <v>0</v>
      </c>
      <c r="H198" s="397">
        <v>0</v>
      </c>
      <c r="I198" s="397">
        <v>0</v>
      </c>
      <c r="J198" s="409"/>
    </row>
    <row r="199" spans="2:10" s="515" customFormat="1" ht="21" customHeight="1">
      <c r="B199" s="510">
        <v>3111</v>
      </c>
      <c r="C199" s="511" t="s">
        <v>19</v>
      </c>
      <c r="D199" s="512" t="s">
        <v>25</v>
      </c>
      <c r="E199" s="513">
        <f>SUM(E192:E198)</f>
        <v>416.44</v>
      </c>
      <c r="F199" s="513">
        <f>SUM(F192:F198)</f>
        <v>274.69</v>
      </c>
      <c r="G199" s="513">
        <f>SUM(G192:G198)</f>
        <v>200.07999999999998</v>
      </c>
      <c r="H199" s="513">
        <f>SUM(H192:H198)</f>
        <v>221.97000000000003</v>
      </c>
      <c r="I199" s="513">
        <f>SUM(I192:I198)</f>
        <v>230</v>
      </c>
      <c r="J199" s="514"/>
    </row>
    <row r="200" spans="2:10" s="410" customFormat="1" ht="21" customHeight="1">
      <c r="B200" s="404">
        <v>3113</v>
      </c>
      <c r="C200" s="405">
        <v>5139</v>
      </c>
      <c r="D200" s="406" t="s">
        <v>71</v>
      </c>
      <c r="E200" s="397">
        <v>3.41</v>
      </c>
      <c r="F200" s="407">
        <v>0.13</v>
      </c>
      <c r="G200" s="397">
        <v>0.11</v>
      </c>
      <c r="H200" s="397">
        <v>7.53</v>
      </c>
      <c r="I200" s="397">
        <v>5</v>
      </c>
      <c r="J200" s="409"/>
    </row>
    <row r="201" spans="2:10" s="410" customFormat="1" ht="21" customHeight="1">
      <c r="B201" s="404">
        <v>3113</v>
      </c>
      <c r="C201" s="405">
        <v>5151</v>
      </c>
      <c r="D201" s="406" t="s">
        <v>88</v>
      </c>
      <c r="E201" s="397">
        <v>1.51</v>
      </c>
      <c r="F201" s="407">
        <v>0.07</v>
      </c>
      <c r="G201" s="397">
        <v>0.08</v>
      </c>
      <c r="H201" s="397">
        <v>0</v>
      </c>
      <c r="I201" s="397">
        <v>0</v>
      </c>
      <c r="J201" s="409"/>
    </row>
    <row r="202" spans="2:10" s="410" customFormat="1" ht="21" customHeight="1">
      <c r="B202" s="404">
        <v>3113</v>
      </c>
      <c r="C202" s="405">
        <v>5153</v>
      </c>
      <c r="D202" s="406" t="s">
        <v>73</v>
      </c>
      <c r="E202" s="397">
        <v>85.3</v>
      </c>
      <c r="F202" s="407">
        <v>82</v>
      </c>
      <c r="G202" s="397">
        <v>76.38</v>
      </c>
      <c r="H202" s="397">
        <v>110.21</v>
      </c>
      <c r="I202" s="397">
        <v>100</v>
      </c>
      <c r="J202" s="409"/>
    </row>
    <row r="203" spans="2:10" s="410" customFormat="1" ht="21" customHeight="1">
      <c r="B203" s="404">
        <v>3113</v>
      </c>
      <c r="C203" s="405">
        <v>5154</v>
      </c>
      <c r="D203" s="406" t="s">
        <v>68</v>
      </c>
      <c r="E203" s="397">
        <v>317.31</v>
      </c>
      <c r="F203" s="407">
        <v>304</v>
      </c>
      <c r="G203" s="397">
        <v>358.47</v>
      </c>
      <c r="H203" s="397">
        <v>349.58</v>
      </c>
      <c r="I203" s="397">
        <v>350</v>
      </c>
      <c r="J203" s="409"/>
    </row>
    <row r="204" spans="2:10" s="410" customFormat="1" ht="21" customHeight="1">
      <c r="B204" s="404">
        <v>3113</v>
      </c>
      <c r="C204" s="405">
        <v>5169</v>
      </c>
      <c r="D204" s="406" t="s">
        <v>62</v>
      </c>
      <c r="E204" s="397">
        <v>148.83</v>
      </c>
      <c r="F204" s="407">
        <v>1.85</v>
      </c>
      <c r="G204" s="397">
        <v>16.11</v>
      </c>
      <c r="H204" s="397">
        <v>29.5</v>
      </c>
      <c r="I204" s="397">
        <v>20</v>
      </c>
      <c r="J204" s="409"/>
    </row>
    <row r="205" spans="2:10" s="410" customFormat="1" ht="21" customHeight="1">
      <c r="B205" s="404">
        <v>3113</v>
      </c>
      <c r="C205" s="405">
        <v>5171</v>
      </c>
      <c r="D205" s="406" t="s">
        <v>64</v>
      </c>
      <c r="E205" s="397">
        <v>33.86</v>
      </c>
      <c r="F205" s="407">
        <v>61.51</v>
      </c>
      <c r="G205" s="397">
        <v>105.55</v>
      </c>
      <c r="H205" s="397">
        <v>2.59</v>
      </c>
      <c r="I205" s="397">
        <v>20</v>
      </c>
      <c r="J205" s="409"/>
    </row>
    <row r="206" spans="2:10" s="410" customFormat="1" ht="21" customHeight="1">
      <c r="B206" s="404">
        <v>3113</v>
      </c>
      <c r="C206" s="405">
        <v>5191</v>
      </c>
      <c r="D206" s="406" t="s">
        <v>122</v>
      </c>
      <c r="E206" s="397">
        <v>10</v>
      </c>
      <c r="F206" s="407">
        <v>147.92</v>
      </c>
      <c r="G206" s="397">
        <v>30</v>
      </c>
      <c r="H206" s="397">
        <v>85</v>
      </c>
      <c r="I206" s="397">
        <v>50</v>
      </c>
      <c r="J206" s="409" t="s">
        <v>192</v>
      </c>
    </row>
    <row r="207" spans="2:10" s="410" customFormat="1" ht="21" customHeight="1">
      <c r="B207" s="404">
        <v>3113</v>
      </c>
      <c r="C207" s="405">
        <v>5331</v>
      </c>
      <c r="D207" s="406" t="s">
        <v>69</v>
      </c>
      <c r="E207" s="397">
        <v>1065</v>
      </c>
      <c r="F207" s="407">
        <v>718.53</v>
      </c>
      <c r="G207" s="397">
        <v>361</v>
      </c>
      <c r="H207" s="397">
        <v>1455.54</v>
      </c>
      <c r="I207" s="397">
        <v>1000</v>
      </c>
      <c r="J207" s="409" t="s">
        <v>185</v>
      </c>
    </row>
    <row r="208" spans="2:10" s="410" customFormat="1" ht="21" customHeight="1">
      <c r="B208" s="404">
        <v>3113</v>
      </c>
      <c r="C208" s="405">
        <v>5902</v>
      </c>
      <c r="D208" s="406" t="s">
        <v>70</v>
      </c>
      <c r="E208" s="397">
        <v>100</v>
      </c>
      <c r="F208" s="407">
        <v>200</v>
      </c>
      <c r="G208" s="397">
        <v>390</v>
      </c>
      <c r="H208" s="397">
        <v>249</v>
      </c>
      <c r="I208" s="397">
        <v>0</v>
      </c>
      <c r="J208" s="409"/>
    </row>
    <row r="209" spans="2:10" s="410" customFormat="1" ht="21" customHeight="1">
      <c r="B209" s="404">
        <v>3113</v>
      </c>
      <c r="C209" s="405">
        <v>6121</v>
      </c>
      <c r="D209" s="406" t="s">
        <v>65</v>
      </c>
      <c r="E209" s="397">
        <v>329.91</v>
      </c>
      <c r="F209" s="407">
        <v>500</v>
      </c>
      <c r="G209" s="397">
        <v>300</v>
      </c>
      <c r="H209" s="397">
        <v>371.8</v>
      </c>
      <c r="I209" s="397">
        <v>600</v>
      </c>
      <c r="J209" s="409" t="s">
        <v>194</v>
      </c>
    </row>
    <row r="210" spans="2:10" s="410" customFormat="1" ht="21" customHeight="1">
      <c r="B210" s="404">
        <v>3113</v>
      </c>
      <c r="C210" s="405">
        <v>6122</v>
      </c>
      <c r="D210" s="406" t="s">
        <v>325</v>
      </c>
      <c r="E210" s="397">
        <v>0</v>
      </c>
      <c r="F210" s="407">
        <v>0</v>
      </c>
      <c r="G210" s="397">
        <v>0</v>
      </c>
      <c r="H210" s="397">
        <v>200.3</v>
      </c>
      <c r="I210" s="397">
        <v>0</v>
      </c>
      <c r="J210" s="409"/>
    </row>
    <row r="211" spans="2:10" s="410" customFormat="1" ht="21" customHeight="1">
      <c r="B211" s="404">
        <v>3113</v>
      </c>
      <c r="C211" s="405">
        <v>6351</v>
      </c>
      <c r="D211" s="406" t="s">
        <v>217</v>
      </c>
      <c r="E211" s="397">
        <v>0</v>
      </c>
      <c r="F211" s="407">
        <v>41.47</v>
      </c>
      <c r="G211" s="397">
        <v>0</v>
      </c>
      <c r="H211" s="397">
        <v>192.1</v>
      </c>
      <c r="I211" s="397">
        <v>0</v>
      </c>
      <c r="J211" s="409"/>
    </row>
    <row r="212" spans="2:10" s="515" customFormat="1" ht="21" customHeight="1">
      <c r="B212" s="510">
        <v>3113</v>
      </c>
      <c r="C212" s="511" t="s">
        <v>19</v>
      </c>
      <c r="D212" s="512" t="s">
        <v>27</v>
      </c>
      <c r="E212" s="513">
        <f>SUM(E200:E211)</f>
        <v>2095.13</v>
      </c>
      <c r="F212" s="516">
        <f>SUM(F200:F211)</f>
        <v>2057.48</v>
      </c>
      <c r="G212" s="513">
        <f>SUM(G200:G211)</f>
        <v>1637.7</v>
      </c>
      <c r="H212" s="513">
        <f>SUM(H200:H211)</f>
        <v>3053.15</v>
      </c>
      <c r="I212" s="513">
        <f>SUM(I200:I211)</f>
        <v>2145</v>
      </c>
      <c r="J212" s="514"/>
    </row>
    <row r="213" spans="2:10" s="417" customFormat="1" ht="21" customHeight="1">
      <c r="B213" s="426">
        <v>311</v>
      </c>
      <c r="C213" s="412" t="s">
        <v>21</v>
      </c>
      <c r="D213" s="413" t="s">
        <v>28</v>
      </c>
      <c r="E213" s="414">
        <f>E199+E212</f>
        <v>2511.57</v>
      </c>
      <c r="F213" s="427">
        <f>F199+F212</f>
        <v>2332.17</v>
      </c>
      <c r="G213" s="414">
        <f>G199+G212</f>
        <v>1837.78</v>
      </c>
      <c r="H213" s="414">
        <f>H199+H212</f>
        <v>3275.12</v>
      </c>
      <c r="I213" s="414">
        <f>I199+I212</f>
        <v>2375</v>
      </c>
      <c r="J213" s="605"/>
    </row>
    <row r="214" spans="2:10" s="468" customFormat="1" ht="21" customHeight="1">
      <c r="B214" s="432">
        <v>3141</v>
      </c>
      <c r="C214" s="433">
        <v>5154</v>
      </c>
      <c r="D214" s="434" t="s">
        <v>68</v>
      </c>
      <c r="E214" s="397">
        <v>0</v>
      </c>
      <c r="F214" s="435">
        <v>4.71</v>
      </c>
      <c r="G214" s="436">
        <v>64.63</v>
      </c>
      <c r="H214" s="436">
        <v>0</v>
      </c>
      <c r="I214" s="436">
        <v>0</v>
      </c>
      <c r="J214" s="531"/>
    </row>
    <row r="215" spans="2:10" s="410" customFormat="1" ht="21" customHeight="1">
      <c r="B215" s="404">
        <v>3141</v>
      </c>
      <c r="C215" s="405">
        <v>5331</v>
      </c>
      <c r="D215" s="406" t="s">
        <v>69</v>
      </c>
      <c r="E215" s="397">
        <v>670</v>
      </c>
      <c r="F215" s="407">
        <v>450</v>
      </c>
      <c r="G215" s="397">
        <v>280</v>
      </c>
      <c r="H215" s="397">
        <v>610</v>
      </c>
      <c r="I215" s="397">
        <v>630</v>
      </c>
      <c r="J215" s="531"/>
    </row>
    <row r="216" spans="2:10" s="410" customFormat="1" ht="21" customHeight="1">
      <c r="B216" s="404">
        <v>3141</v>
      </c>
      <c r="C216" s="405">
        <v>5902</v>
      </c>
      <c r="D216" s="406" t="s">
        <v>70</v>
      </c>
      <c r="E216" s="397">
        <v>0</v>
      </c>
      <c r="F216" s="407">
        <v>0</v>
      </c>
      <c r="G216" s="397">
        <v>220</v>
      </c>
      <c r="H216" s="397">
        <v>320</v>
      </c>
      <c r="I216" s="397">
        <v>0</v>
      </c>
      <c r="J216" s="409"/>
    </row>
    <row r="217" spans="2:10" s="410" customFormat="1" ht="21" customHeight="1">
      <c r="B217" s="404">
        <v>3141</v>
      </c>
      <c r="C217" s="405">
        <v>6351</v>
      </c>
      <c r="D217" s="406" t="s">
        <v>217</v>
      </c>
      <c r="E217" s="397">
        <v>130</v>
      </c>
      <c r="F217" s="407">
        <v>0</v>
      </c>
      <c r="G217" s="397">
        <v>520</v>
      </c>
      <c r="H217" s="397">
        <v>0</v>
      </c>
      <c r="I217" s="397">
        <v>50</v>
      </c>
      <c r="J217" s="409"/>
    </row>
    <row r="218" spans="2:10" s="515" customFormat="1" ht="21" customHeight="1">
      <c r="B218" s="510">
        <v>3141</v>
      </c>
      <c r="C218" s="511" t="s">
        <v>19</v>
      </c>
      <c r="D218" s="512" t="s">
        <v>74</v>
      </c>
      <c r="E218" s="513">
        <f>SUM(E214:E217)</f>
        <v>800</v>
      </c>
      <c r="F218" s="513">
        <f>SUM(F214:F217)</f>
        <v>454.71</v>
      </c>
      <c r="G218" s="513">
        <f>SUM(G214:G217)</f>
        <v>1084.63</v>
      </c>
      <c r="H218" s="513">
        <f>SUM(H214:H217)</f>
        <v>930</v>
      </c>
      <c r="I218" s="513">
        <f>SUM(I214:I217)</f>
        <v>680</v>
      </c>
      <c r="J218" s="514"/>
    </row>
    <row r="219" spans="2:10" s="417" customFormat="1" ht="21" customHeight="1">
      <c r="B219" s="426">
        <v>314</v>
      </c>
      <c r="C219" s="412" t="s">
        <v>21</v>
      </c>
      <c r="D219" s="413" t="s">
        <v>30</v>
      </c>
      <c r="E219" s="414">
        <f>E218</f>
        <v>800</v>
      </c>
      <c r="F219" s="427">
        <f>F218</f>
        <v>454.71</v>
      </c>
      <c r="G219" s="414">
        <f>G218</f>
        <v>1084.63</v>
      </c>
      <c r="H219" s="414">
        <f>H218</f>
        <v>930</v>
      </c>
      <c r="I219" s="414">
        <f>I218</f>
        <v>680</v>
      </c>
      <c r="J219" s="416"/>
    </row>
    <row r="220" spans="2:10" s="410" customFormat="1" ht="21" customHeight="1">
      <c r="B220" s="404">
        <v>3314</v>
      </c>
      <c r="C220" s="405">
        <v>5021</v>
      </c>
      <c r="D220" s="406" t="s">
        <v>75</v>
      </c>
      <c r="E220" s="397">
        <v>27.22</v>
      </c>
      <c r="F220" s="407">
        <v>28.85</v>
      </c>
      <c r="G220" s="397">
        <v>28.75</v>
      </c>
      <c r="H220" s="397">
        <v>28.51</v>
      </c>
      <c r="I220" s="397">
        <v>30</v>
      </c>
      <c r="J220" s="409"/>
    </row>
    <row r="221" spans="2:10" s="410" customFormat="1" ht="21" customHeight="1">
      <c r="B221" s="404">
        <v>3314</v>
      </c>
      <c r="C221" s="405">
        <v>5031</v>
      </c>
      <c r="D221" s="406" t="s">
        <v>76</v>
      </c>
      <c r="E221" s="397">
        <v>6.23</v>
      </c>
      <c r="F221" s="407">
        <v>7.5</v>
      </c>
      <c r="G221" s="397">
        <v>7.47</v>
      </c>
      <c r="H221" s="397">
        <v>7.18</v>
      </c>
      <c r="I221" s="397">
        <v>7</v>
      </c>
      <c r="J221" s="409"/>
    </row>
    <row r="222" spans="2:10" s="410" customFormat="1" ht="21" customHeight="1">
      <c r="B222" s="404">
        <v>3314</v>
      </c>
      <c r="C222" s="405">
        <v>5032</v>
      </c>
      <c r="D222" s="406" t="s">
        <v>77</v>
      </c>
      <c r="E222" s="397">
        <v>2.16</v>
      </c>
      <c r="F222" s="407">
        <v>2.6</v>
      </c>
      <c r="G222" s="397">
        <v>2.59</v>
      </c>
      <c r="H222" s="397">
        <v>2.58</v>
      </c>
      <c r="I222" s="397">
        <v>2.5</v>
      </c>
      <c r="J222" s="409"/>
    </row>
    <row r="223" spans="2:10" s="410" customFormat="1" ht="21" customHeight="1">
      <c r="B223" s="404">
        <v>3314</v>
      </c>
      <c r="C223" s="405">
        <v>5136</v>
      </c>
      <c r="D223" s="406" t="s">
        <v>63</v>
      </c>
      <c r="E223" s="397">
        <v>0</v>
      </c>
      <c r="F223" s="407">
        <v>0</v>
      </c>
      <c r="G223" s="397">
        <v>0</v>
      </c>
      <c r="H223" s="397">
        <v>0</v>
      </c>
      <c r="I223" s="397">
        <v>0</v>
      </c>
      <c r="J223" s="409"/>
    </row>
    <row r="224" spans="2:10" s="410" customFormat="1" ht="21" customHeight="1">
      <c r="B224" s="404">
        <v>3314</v>
      </c>
      <c r="C224" s="405">
        <v>5137</v>
      </c>
      <c r="D224" s="406" t="s">
        <v>78</v>
      </c>
      <c r="E224" s="397">
        <v>6.55</v>
      </c>
      <c r="F224" s="407">
        <v>0</v>
      </c>
      <c r="G224" s="397">
        <v>0</v>
      </c>
      <c r="H224" s="397">
        <v>0</v>
      </c>
      <c r="I224" s="397">
        <v>0</v>
      </c>
      <c r="J224" s="409"/>
    </row>
    <row r="225" spans="2:10" s="410" customFormat="1" ht="21" customHeight="1">
      <c r="B225" s="404">
        <v>3314</v>
      </c>
      <c r="C225" s="405">
        <v>5139</v>
      </c>
      <c r="D225" s="406" t="s">
        <v>71</v>
      </c>
      <c r="E225" s="397">
        <v>0.2</v>
      </c>
      <c r="F225" s="407">
        <v>0</v>
      </c>
      <c r="G225" s="397">
        <v>0.18</v>
      </c>
      <c r="H225" s="397">
        <v>0</v>
      </c>
      <c r="I225" s="397">
        <v>0</v>
      </c>
      <c r="J225" s="409"/>
    </row>
    <row r="226" spans="2:10" s="410" customFormat="1" ht="21" customHeight="1">
      <c r="B226" s="404">
        <v>3314</v>
      </c>
      <c r="C226" s="405">
        <v>5151</v>
      </c>
      <c r="D226" s="406" t="s">
        <v>88</v>
      </c>
      <c r="E226" s="397">
        <v>0</v>
      </c>
      <c r="F226" s="407">
        <v>0.07</v>
      </c>
      <c r="G226" s="397">
        <v>0.08</v>
      </c>
      <c r="H226" s="397">
        <v>0.44</v>
      </c>
      <c r="I226" s="397">
        <v>0.1</v>
      </c>
      <c r="J226" s="409"/>
    </row>
    <row r="227" spans="2:10" s="410" customFormat="1" ht="21" customHeight="1">
      <c r="B227" s="404">
        <v>3314</v>
      </c>
      <c r="C227" s="405">
        <v>5154</v>
      </c>
      <c r="D227" s="406" t="s">
        <v>68</v>
      </c>
      <c r="E227" s="397">
        <v>17.21</v>
      </c>
      <c r="F227" s="407">
        <v>20.49</v>
      </c>
      <c r="G227" s="397">
        <v>25.44</v>
      </c>
      <c r="H227" s="397">
        <v>12.9</v>
      </c>
      <c r="I227" s="397">
        <v>20</v>
      </c>
      <c r="J227" s="409"/>
    </row>
    <row r="228" spans="2:10" s="410" customFormat="1" ht="21" customHeight="1">
      <c r="B228" s="404">
        <v>3314</v>
      </c>
      <c r="C228" s="405">
        <v>5169</v>
      </c>
      <c r="D228" s="406" t="s">
        <v>62</v>
      </c>
      <c r="E228" s="397">
        <v>2.23</v>
      </c>
      <c r="F228" s="407">
        <v>0</v>
      </c>
      <c r="G228" s="397">
        <v>0</v>
      </c>
      <c r="H228" s="397">
        <v>0</v>
      </c>
      <c r="I228" s="397">
        <v>0</v>
      </c>
      <c r="J228" s="409"/>
    </row>
    <row r="229" spans="2:10" s="410" customFormat="1" ht="21" customHeight="1">
      <c r="B229" s="404">
        <v>3314</v>
      </c>
      <c r="C229" s="405">
        <v>5192</v>
      </c>
      <c r="D229" s="406" t="s">
        <v>79</v>
      </c>
      <c r="E229" s="397">
        <v>17.43</v>
      </c>
      <c r="F229" s="407">
        <v>17.15</v>
      </c>
      <c r="G229" s="397">
        <v>13.06</v>
      </c>
      <c r="H229" s="397">
        <v>13.23</v>
      </c>
      <c r="I229" s="397">
        <v>15</v>
      </c>
      <c r="J229" s="409"/>
    </row>
    <row r="230" spans="2:10" s="515" customFormat="1" ht="21" customHeight="1">
      <c r="B230" s="510">
        <v>3314</v>
      </c>
      <c r="C230" s="511" t="s">
        <v>19</v>
      </c>
      <c r="D230" s="512" t="s">
        <v>31</v>
      </c>
      <c r="E230" s="513">
        <f>SUM(E220:E229)</f>
        <v>79.22999999999999</v>
      </c>
      <c r="F230" s="516">
        <f>SUM(F220:F229)</f>
        <v>76.66</v>
      </c>
      <c r="G230" s="513">
        <f>SUM(G220:G229)</f>
        <v>77.57000000000001</v>
      </c>
      <c r="H230" s="513">
        <f>SUM(H220:H229)</f>
        <v>64.83999999999999</v>
      </c>
      <c r="I230" s="513">
        <f>SUM(I220:I229)</f>
        <v>74.6</v>
      </c>
      <c r="J230" s="514"/>
    </row>
    <row r="231" spans="2:10" s="410" customFormat="1" ht="21" customHeight="1">
      <c r="B231" s="404">
        <v>3315</v>
      </c>
      <c r="C231" s="405">
        <v>5021</v>
      </c>
      <c r="D231" s="406" t="s">
        <v>75</v>
      </c>
      <c r="E231" s="397">
        <v>18.05</v>
      </c>
      <c r="F231" s="407">
        <v>21.2</v>
      </c>
      <c r="G231" s="397">
        <v>13.6</v>
      </c>
      <c r="H231" s="397">
        <v>9</v>
      </c>
      <c r="I231" s="397">
        <v>12</v>
      </c>
      <c r="J231" s="409"/>
    </row>
    <row r="232" spans="2:10" s="410" customFormat="1" ht="21" customHeight="1">
      <c r="B232" s="404">
        <v>3315</v>
      </c>
      <c r="C232" s="405">
        <v>5137</v>
      </c>
      <c r="D232" s="406" t="s">
        <v>78</v>
      </c>
      <c r="E232" s="397">
        <v>5.5</v>
      </c>
      <c r="F232" s="407">
        <v>0</v>
      </c>
      <c r="G232" s="397">
        <v>0</v>
      </c>
      <c r="H232" s="397">
        <v>0</v>
      </c>
      <c r="I232" s="397">
        <v>0</v>
      </c>
      <c r="J232" s="409"/>
    </row>
    <row r="233" spans="2:10" s="410" customFormat="1" ht="21" customHeight="1">
      <c r="B233" s="404">
        <v>3315</v>
      </c>
      <c r="C233" s="405">
        <v>5139</v>
      </c>
      <c r="D233" s="406" t="s">
        <v>71</v>
      </c>
      <c r="E233" s="397">
        <v>7.47</v>
      </c>
      <c r="F233" s="407">
        <v>2.85</v>
      </c>
      <c r="G233" s="397">
        <v>4.75</v>
      </c>
      <c r="H233" s="397">
        <v>0</v>
      </c>
      <c r="I233" s="397">
        <v>3</v>
      </c>
      <c r="J233" s="409"/>
    </row>
    <row r="234" spans="2:10" s="410" customFormat="1" ht="21" customHeight="1">
      <c r="B234" s="404">
        <v>3315</v>
      </c>
      <c r="C234" s="405">
        <v>5151</v>
      </c>
      <c r="D234" s="406" t="s">
        <v>88</v>
      </c>
      <c r="E234" s="397">
        <v>0</v>
      </c>
      <c r="F234" s="407">
        <v>0.07</v>
      </c>
      <c r="G234" s="397">
        <v>0.08</v>
      </c>
      <c r="H234" s="397">
        <v>0.44</v>
      </c>
      <c r="I234" s="397">
        <v>0.1</v>
      </c>
      <c r="J234" s="409"/>
    </row>
    <row r="235" spans="2:10" s="410" customFormat="1" ht="21" customHeight="1">
      <c r="B235" s="404">
        <v>3315</v>
      </c>
      <c r="C235" s="405">
        <v>5154</v>
      </c>
      <c r="D235" s="406" t="s">
        <v>68</v>
      </c>
      <c r="E235" s="397">
        <v>17.21</v>
      </c>
      <c r="F235" s="407">
        <v>20.49</v>
      </c>
      <c r="G235" s="397">
        <v>25.44</v>
      </c>
      <c r="H235" s="397">
        <v>12.9</v>
      </c>
      <c r="I235" s="397">
        <v>20</v>
      </c>
      <c r="J235" s="409"/>
    </row>
    <row r="236" spans="2:10" s="410" customFormat="1" ht="21" customHeight="1">
      <c r="B236" s="404">
        <v>3315</v>
      </c>
      <c r="C236" s="405">
        <v>5175</v>
      </c>
      <c r="D236" s="406" t="s">
        <v>84</v>
      </c>
      <c r="E236" s="397">
        <v>0</v>
      </c>
      <c r="F236" s="407">
        <v>0</v>
      </c>
      <c r="G236" s="397">
        <v>0.65</v>
      </c>
      <c r="H236" s="397">
        <v>0</v>
      </c>
      <c r="I236" s="397">
        <v>0</v>
      </c>
      <c r="J236" s="409"/>
    </row>
    <row r="237" spans="2:10" s="410" customFormat="1" ht="21" customHeight="1">
      <c r="B237" s="404">
        <v>3315</v>
      </c>
      <c r="C237" s="405">
        <v>5194</v>
      </c>
      <c r="D237" s="406" t="s">
        <v>80</v>
      </c>
      <c r="E237" s="397">
        <v>2.86</v>
      </c>
      <c r="F237" s="407">
        <v>3.49</v>
      </c>
      <c r="G237" s="397">
        <v>4.88</v>
      </c>
      <c r="H237" s="397">
        <v>3.42</v>
      </c>
      <c r="I237" s="397">
        <v>3</v>
      </c>
      <c r="J237" s="409"/>
    </row>
    <row r="238" spans="2:10" s="515" customFormat="1" ht="21" customHeight="1">
      <c r="B238" s="510">
        <v>3315</v>
      </c>
      <c r="C238" s="511" t="s">
        <v>19</v>
      </c>
      <c r="D238" s="512" t="s">
        <v>32</v>
      </c>
      <c r="E238" s="513">
        <f>SUM(E231:E237)</f>
        <v>51.09</v>
      </c>
      <c r="F238" s="516">
        <f>SUM(F231:F237)</f>
        <v>48.1</v>
      </c>
      <c r="G238" s="513">
        <f>SUM(G231:G237)</f>
        <v>49.400000000000006</v>
      </c>
      <c r="H238" s="513">
        <f>SUM(H231:H237)</f>
        <v>25.759999999999998</v>
      </c>
      <c r="I238" s="513">
        <f>SUM(I231:I237)</f>
        <v>38.1</v>
      </c>
      <c r="J238" s="514"/>
    </row>
    <row r="239" spans="2:10" s="417" customFormat="1" ht="21" customHeight="1" thickBot="1">
      <c r="B239" s="576">
        <v>331</v>
      </c>
      <c r="C239" s="577" t="s">
        <v>21</v>
      </c>
      <c r="D239" s="578" t="s">
        <v>33</v>
      </c>
      <c r="E239" s="519">
        <f>E230+E238</f>
        <v>130.32</v>
      </c>
      <c r="F239" s="579">
        <f>F230+F238</f>
        <v>124.75999999999999</v>
      </c>
      <c r="G239" s="519">
        <f>G230+G238</f>
        <v>126.97000000000001</v>
      </c>
      <c r="H239" s="519">
        <f>H230+H238</f>
        <v>90.6</v>
      </c>
      <c r="I239" s="519">
        <f>I230+I238</f>
        <v>112.69999999999999</v>
      </c>
      <c r="J239" s="416"/>
    </row>
    <row r="240" spans="2:10" s="580" customFormat="1" ht="21" customHeight="1">
      <c r="B240" s="582"/>
      <c r="C240" s="582"/>
      <c r="D240" s="582"/>
      <c r="E240" s="583"/>
      <c r="F240" s="583"/>
      <c r="G240" s="583"/>
      <c r="H240" s="583"/>
      <c r="I240" s="583"/>
      <c r="J240" s="581"/>
    </row>
    <row r="241" spans="2:10" s="580" customFormat="1" ht="21" customHeight="1" thickBot="1">
      <c r="B241" s="582"/>
      <c r="C241" s="582"/>
      <c r="D241" s="582"/>
      <c r="E241" s="583"/>
      <c r="F241" s="583"/>
      <c r="G241" s="583"/>
      <c r="H241" s="583"/>
      <c r="I241" s="583"/>
      <c r="J241" s="581"/>
    </row>
    <row r="242" spans="2:10" s="396" customFormat="1" ht="21.75" customHeight="1">
      <c r="B242" s="934" t="s">
        <v>15</v>
      </c>
      <c r="C242" s="928" t="s">
        <v>16</v>
      </c>
      <c r="D242" s="930" t="s">
        <v>131</v>
      </c>
      <c r="E242" s="926" t="s">
        <v>287</v>
      </c>
      <c r="F242" s="932" t="s">
        <v>286</v>
      </c>
      <c r="G242" s="926" t="s">
        <v>285</v>
      </c>
      <c r="H242" s="926" t="s">
        <v>316</v>
      </c>
      <c r="I242" s="926" t="s">
        <v>317</v>
      </c>
      <c r="J242" s="395"/>
    </row>
    <row r="243" spans="2:10" s="396" customFormat="1" ht="21.75" customHeight="1" thickBot="1">
      <c r="B243" s="935"/>
      <c r="C243" s="929"/>
      <c r="D243" s="931"/>
      <c r="E243" s="927"/>
      <c r="F243" s="933"/>
      <c r="G243" s="927"/>
      <c r="H243" s="927"/>
      <c r="I243" s="927"/>
      <c r="J243" s="395"/>
    </row>
    <row r="244" spans="1:10" s="580" customFormat="1" ht="21" customHeight="1">
      <c r="A244" s="582"/>
      <c r="B244" s="587"/>
      <c r="C244" s="584"/>
      <c r="D244" s="588"/>
      <c r="E244" s="586"/>
      <c r="F244" s="589"/>
      <c r="G244" s="585"/>
      <c r="H244" s="589"/>
      <c r="I244" s="589"/>
      <c r="J244" s="608"/>
    </row>
    <row r="245" spans="1:10" s="468" customFormat="1" ht="21" customHeight="1">
      <c r="A245" s="428"/>
      <c r="B245" s="432">
        <v>3326</v>
      </c>
      <c r="C245" s="433">
        <v>5021</v>
      </c>
      <c r="D245" s="434" t="s">
        <v>75</v>
      </c>
      <c r="E245" s="436">
        <v>0</v>
      </c>
      <c r="F245" s="435">
        <v>27.4</v>
      </c>
      <c r="G245" s="436">
        <v>0</v>
      </c>
      <c r="H245" s="518">
        <v>0</v>
      </c>
      <c r="I245" s="518">
        <v>0</v>
      </c>
      <c r="J245" s="531"/>
    </row>
    <row r="246" spans="1:10" s="410" customFormat="1" ht="21" customHeight="1">
      <c r="A246" s="428"/>
      <c r="B246" s="404">
        <v>3326</v>
      </c>
      <c r="C246" s="405">
        <v>5171</v>
      </c>
      <c r="D246" s="406" t="s">
        <v>64</v>
      </c>
      <c r="E246" s="397">
        <v>202.96</v>
      </c>
      <c r="F246" s="407">
        <v>217.54</v>
      </c>
      <c r="G246" s="397">
        <v>71.66</v>
      </c>
      <c r="H246" s="397">
        <v>0</v>
      </c>
      <c r="I246" s="397">
        <v>80</v>
      </c>
      <c r="J246" s="531"/>
    </row>
    <row r="247" spans="2:10" s="410" customFormat="1" ht="21" customHeight="1">
      <c r="B247" s="404">
        <v>3326</v>
      </c>
      <c r="C247" s="405">
        <v>5329</v>
      </c>
      <c r="D247" s="406" t="s">
        <v>216</v>
      </c>
      <c r="E247" s="397">
        <v>0</v>
      </c>
      <c r="F247" s="407">
        <v>143.24</v>
      </c>
      <c r="G247" s="397">
        <v>0</v>
      </c>
      <c r="H247" s="397">
        <v>0</v>
      </c>
      <c r="I247" s="397">
        <v>0</v>
      </c>
      <c r="J247" s="409"/>
    </row>
    <row r="248" spans="2:10" s="515" customFormat="1" ht="21" customHeight="1">
      <c r="B248" s="510">
        <v>3326</v>
      </c>
      <c r="C248" s="511" t="s">
        <v>19</v>
      </c>
      <c r="D248" s="512" t="s">
        <v>215</v>
      </c>
      <c r="E248" s="513">
        <f>SUM(E245:E247)</f>
        <v>202.96</v>
      </c>
      <c r="F248" s="513">
        <f>SUM(F245:F247)</f>
        <v>388.18</v>
      </c>
      <c r="G248" s="513">
        <f>SUM(G245:G247)</f>
        <v>71.66</v>
      </c>
      <c r="H248" s="513">
        <f>SUM(H245:H247)</f>
        <v>0</v>
      </c>
      <c r="I248" s="513">
        <f>SUM(I245:I247)</f>
        <v>80</v>
      </c>
      <c r="J248" s="514"/>
    </row>
    <row r="249" spans="2:10" s="417" customFormat="1" ht="21" customHeight="1">
      <c r="B249" s="426">
        <v>332</v>
      </c>
      <c r="C249" s="412" t="s">
        <v>21</v>
      </c>
      <c r="D249" s="413" t="s">
        <v>155</v>
      </c>
      <c r="E249" s="414">
        <f>E248</f>
        <v>202.96</v>
      </c>
      <c r="F249" s="427">
        <f>F248</f>
        <v>388.18</v>
      </c>
      <c r="G249" s="414">
        <f>G248</f>
        <v>71.66</v>
      </c>
      <c r="H249" s="414">
        <f>H248</f>
        <v>0</v>
      </c>
      <c r="I249" s="414">
        <f>I248</f>
        <v>80</v>
      </c>
      <c r="J249" s="416"/>
    </row>
    <row r="250" spans="2:10" s="410" customFormat="1" ht="21" customHeight="1">
      <c r="B250" s="404">
        <v>3349</v>
      </c>
      <c r="C250" s="405">
        <v>5021</v>
      </c>
      <c r="D250" s="406" t="s">
        <v>75</v>
      </c>
      <c r="E250" s="397">
        <v>14.84</v>
      </c>
      <c r="F250" s="407">
        <v>56.48</v>
      </c>
      <c r="G250" s="397">
        <v>18.9</v>
      </c>
      <c r="H250" s="463">
        <v>0</v>
      </c>
      <c r="I250" s="463">
        <v>0</v>
      </c>
      <c r="J250" s="409"/>
    </row>
    <row r="251" spans="2:10" s="410" customFormat="1" ht="21" customHeight="1">
      <c r="B251" s="404">
        <v>3349</v>
      </c>
      <c r="C251" s="405">
        <v>5136</v>
      </c>
      <c r="D251" s="406" t="s">
        <v>63</v>
      </c>
      <c r="E251" s="397">
        <v>0</v>
      </c>
      <c r="F251" s="407">
        <v>0</v>
      </c>
      <c r="G251" s="397">
        <v>9.99</v>
      </c>
      <c r="H251" s="397">
        <v>10</v>
      </c>
      <c r="I251" s="397">
        <v>10</v>
      </c>
      <c r="J251" s="409"/>
    </row>
    <row r="252" spans="2:10" s="410" customFormat="1" ht="21" customHeight="1">
      <c r="B252" s="404">
        <v>3349</v>
      </c>
      <c r="C252" s="405">
        <v>5139</v>
      </c>
      <c r="D252" s="406" t="s">
        <v>71</v>
      </c>
      <c r="E252" s="397">
        <v>0.07</v>
      </c>
      <c r="F252" s="407">
        <v>10</v>
      </c>
      <c r="G252" s="397">
        <v>0</v>
      </c>
      <c r="H252" s="397">
        <v>0</v>
      </c>
      <c r="I252" s="397">
        <v>0</v>
      </c>
      <c r="J252" s="409"/>
    </row>
    <row r="253" spans="2:10" s="410" customFormat="1" ht="21" customHeight="1">
      <c r="B253" s="404">
        <v>3349</v>
      </c>
      <c r="C253" s="405">
        <v>5161</v>
      </c>
      <c r="D253" s="406" t="s">
        <v>101</v>
      </c>
      <c r="E253" s="397">
        <v>0.62</v>
      </c>
      <c r="F253" s="407">
        <v>2.22</v>
      </c>
      <c r="G253" s="397">
        <v>2.86</v>
      </c>
      <c r="H253" s="397">
        <v>2.79</v>
      </c>
      <c r="I253" s="397">
        <v>2</v>
      </c>
      <c r="J253" s="409"/>
    </row>
    <row r="254" spans="2:10" s="410" customFormat="1" ht="21" customHeight="1">
      <c r="B254" s="404">
        <v>3349</v>
      </c>
      <c r="C254" s="405">
        <v>5169</v>
      </c>
      <c r="D254" s="406" t="s">
        <v>62</v>
      </c>
      <c r="E254" s="397">
        <v>43.46</v>
      </c>
      <c r="F254" s="407">
        <v>43.24</v>
      </c>
      <c r="G254" s="397">
        <v>50.91</v>
      </c>
      <c r="H254" s="397">
        <v>25.53</v>
      </c>
      <c r="I254" s="397">
        <v>21</v>
      </c>
      <c r="J254" s="409"/>
    </row>
    <row r="255" spans="2:10" s="410" customFormat="1" ht="21" customHeight="1">
      <c r="B255" s="404">
        <v>3349</v>
      </c>
      <c r="C255" s="405">
        <v>5171</v>
      </c>
      <c r="D255" s="406" t="s">
        <v>64</v>
      </c>
      <c r="E255" s="397">
        <v>1.18</v>
      </c>
      <c r="F255" s="407">
        <v>0</v>
      </c>
      <c r="G255" s="397">
        <v>0</v>
      </c>
      <c r="H255" s="397">
        <v>0</v>
      </c>
      <c r="I255" s="397">
        <v>0</v>
      </c>
      <c r="J255" s="409"/>
    </row>
    <row r="256" spans="2:10" s="515" customFormat="1" ht="21" customHeight="1">
      <c r="B256" s="510">
        <v>3349</v>
      </c>
      <c r="C256" s="511" t="s">
        <v>19</v>
      </c>
      <c r="D256" s="512" t="s">
        <v>34</v>
      </c>
      <c r="E256" s="513">
        <f>SUM(E250:E255)</f>
        <v>60.17</v>
      </c>
      <c r="F256" s="516">
        <f>SUM(F250:F255)</f>
        <v>111.94</v>
      </c>
      <c r="G256" s="513">
        <f>SUM(G250:G255)</f>
        <v>82.66</v>
      </c>
      <c r="H256" s="513">
        <f>SUM(H250:H255)</f>
        <v>38.32</v>
      </c>
      <c r="I256" s="513">
        <f>SUM(I250:I255)</f>
        <v>33</v>
      </c>
      <c r="J256" s="514"/>
    </row>
    <row r="257" spans="2:10" s="417" customFormat="1" ht="21" customHeight="1">
      <c r="B257" s="443">
        <v>334</v>
      </c>
      <c r="C257" s="444" t="s">
        <v>21</v>
      </c>
      <c r="D257" s="445" t="s">
        <v>35</v>
      </c>
      <c r="E257" s="446">
        <f>E256</f>
        <v>60.17</v>
      </c>
      <c r="F257" s="459">
        <f>F256</f>
        <v>111.94</v>
      </c>
      <c r="G257" s="446">
        <f>G256</f>
        <v>82.66</v>
      </c>
      <c r="H257" s="446">
        <f>H256</f>
        <v>38.32</v>
      </c>
      <c r="I257" s="446">
        <f>I256</f>
        <v>33</v>
      </c>
      <c r="J257" s="416"/>
    </row>
    <row r="258" spans="2:10" s="410" customFormat="1" ht="21" customHeight="1">
      <c r="B258" s="404">
        <v>3399</v>
      </c>
      <c r="C258" s="405">
        <v>5021</v>
      </c>
      <c r="D258" s="525" t="s">
        <v>75</v>
      </c>
      <c r="E258" s="397">
        <v>2.88</v>
      </c>
      <c r="F258" s="397">
        <v>27.67</v>
      </c>
      <c r="G258" s="397">
        <v>41.59</v>
      </c>
      <c r="H258" s="397">
        <v>32.66</v>
      </c>
      <c r="I258" s="397">
        <v>25</v>
      </c>
      <c r="J258" s="409"/>
    </row>
    <row r="259" spans="2:10" s="410" customFormat="1" ht="21" customHeight="1">
      <c r="B259" s="404">
        <v>3399</v>
      </c>
      <c r="C259" s="405">
        <v>5032</v>
      </c>
      <c r="D259" s="406" t="s">
        <v>77</v>
      </c>
      <c r="E259" s="397">
        <v>0</v>
      </c>
      <c r="F259" s="517">
        <v>0</v>
      </c>
      <c r="G259" s="397">
        <v>1.01</v>
      </c>
      <c r="H259" s="397">
        <v>1.64</v>
      </c>
      <c r="I259" s="397">
        <v>1</v>
      </c>
      <c r="J259" s="409"/>
    </row>
    <row r="260" spans="2:10" s="410" customFormat="1" ht="21" customHeight="1">
      <c r="B260" s="404">
        <v>3399</v>
      </c>
      <c r="C260" s="405">
        <v>5136</v>
      </c>
      <c r="D260" s="406" t="s">
        <v>63</v>
      </c>
      <c r="E260" s="397">
        <v>0</v>
      </c>
      <c r="F260" s="517">
        <v>0</v>
      </c>
      <c r="G260" s="397">
        <v>0</v>
      </c>
      <c r="H260" s="397">
        <v>0.1</v>
      </c>
      <c r="I260" s="397">
        <v>0</v>
      </c>
      <c r="J260" s="409"/>
    </row>
    <row r="261" spans="2:10" s="410" customFormat="1" ht="21" customHeight="1">
      <c r="B261" s="404">
        <v>3399</v>
      </c>
      <c r="C261" s="405">
        <v>5138</v>
      </c>
      <c r="D261" s="406" t="s">
        <v>81</v>
      </c>
      <c r="E261" s="397">
        <v>3.18</v>
      </c>
      <c r="F261" s="407">
        <v>0</v>
      </c>
      <c r="G261" s="397">
        <v>1.62</v>
      </c>
      <c r="H261" s="397">
        <v>0</v>
      </c>
      <c r="I261" s="397">
        <v>0</v>
      </c>
      <c r="J261" s="409"/>
    </row>
    <row r="262" spans="2:10" s="410" customFormat="1" ht="21" customHeight="1">
      <c r="B262" s="404">
        <v>3399</v>
      </c>
      <c r="C262" s="405">
        <v>5139</v>
      </c>
      <c r="D262" s="406" t="s">
        <v>71</v>
      </c>
      <c r="E262" s="397">
        <v>0.37</v>
      </c>
      <c r="F262" s="407">
        <v>4.73</v>
      </c>
      <c r="G262" s="397">
        <v>40.65</v>
      </c>
      <c r="H262" s="397">
        <v>4.64</v>
      </c>
      <c r="I262" s="397">
        <v>5</v>
      </c>
      <c r="J262" s="409"/>
    </row>
    <row r="263" spans="2:10" s="410" customFormat="1" ht="21" customHeight="1">
      <c r="B263" s="404">
        <v>3399</v>
      </c>
      <c r="C263" s="405">
        <v>5156</v>
      </c>
      <c r="D263" s="406" t="s">
        <v>82</v>
      </c>
      <c r="E263" s="397">
        <v>0.54</v>
      </c>
      <c r="F263" s="407">
        <v>0</v>
      </c>
      <c r="G263" s="397">
        <v>0</v>
      </c>
      <c r="H263" s="397">
        <v>0.95</v>
      </c>
      <c r="I263" s="397">
        <v>1</v>
      </c>
      <c r="J263" s="409"/>
    </row>
    <row r="264" spans="2:10" s="410" customFormat="1" ht="21" customHeight="1">
      <c r="B264" s="404">
        <v>3399</v>
      </c>
      <c r="C264" s="405">
        <v>5161</v>
      </c>
      <c r="D264" s="406" t="s">
        <v>101</v>
      </c>
      <c r="E264" s="397">
        <v>0</v>
      </c>
      <c r="F264" s="407">
        <v>0</v>
      </c>
      <c r="G264" s="397">
        <v>0.12</v>
      </c>
      <c r="H264" s="397">
        <v>0</v>
      </c>
      <c r="I264" s="397">
        <v>0</v>
      </c>
      <c r="J264" s="409"/>
    </row>
    <row r="265" spans="2:10" s="410" customFormat="1" ht="21" customHeight="1">
      <c r="B265" s="404">
        <v>3399</v>
      </c>
      <c r="C265" s="405">
        <v>5169</v>
      </c>
      <c r="D265" s="406" t="s">
        <v>62</v>
      </c>
      <c r="E265" s="397">
        <v>40.76</v>
      </c>
      <c r="F265" s="407">
        <v>61.27</v>
      </c>
      <c r="G265" s="397">
        <v>213.39</v>
      </c>
      <c r="H265" s="397">
        <v>82.62</v>
      </c>
      <c r="I265" s="397">
        <v>70</v>
      </c>
      <c r="J265" s="409"/>
    </row>
    <row r="266" spans="2:10" s="410" customFormat="1" ht="21" customHeight="1">
      <c r="B266" s="404">
        <v>3399</v>
      </c>
      <c r="C266" s="405">
        <v>5171</v>
      </c>
      <c r="D266" s="406" t="s">
        <v>64</v>
      </c>
      <c r="E266" s="397">
        <v>42.44</v>
      </c>
      <c r="F266" s="407">
        <v>0</v>
      </c>
      <c r="G266" s="397">
        <v>2.15</v>
      </c>
      <c r="H266" s="397">
        <v>0</v>
      </c>
      <c r="I266" s="397">
        <v>30</v>
      </c>
      <c r="J266" s="409"/>
    </row>
    <row r="267" spans="2:10" s="410" customFormat="1" ht="21" customHeight="1">
      <c r="B267" s="404">
        <v>3399</v>
      </c>
      <c r="C267" s="405">
        <v>5173</v>
      </c>
      <c r="D267" s="406" t="s">
        <v>83</v>
      </c>
      <c r="E267" s="397">
        <v>0</v>
      </c>
      <c r="F267" s="407">
        <v>0</v>
      </c>
      <c r="G267" s="397">
        <v>0</v>
      </c>
      <c r="H267" s="397">
        <v>0</v>
      </c>
      <c r="I267" s="397">
        <v>0</v>
      </c>
      <c r="J267" s="409"/>
    </row>
    <row r="268" spans="2:10" s="410" customFormat="1" ht="21" customHeight="1">
      <c r="B268" s="404">
        <v>3399</v>
      </c>
      <c r="C268" s="405">
        <v>5175</v>
      </c>
      <c r="D268" s="406" t="s">
        <v>84</v>
      </c>
      <c r="E268" s="397">
        <v>38.83</v>
      </c>
      <c r="F268" s="407">
        <v>11.06</v>
      </c>
      <c r="G268" s="397">
        <v>40.12</v>
      </c>
      <c r="H268" s="397">
        <v>19.8</v>
      </c>
      <c r="I268" s="397">
        <v>15</v>
      </c>
      <c r="J268" s="409"/>
    </row>
    <row r="269" spans="2:10" s="410" customFormat="1" ht="21" customHeight="1">
      <c r="B269" s="404">
        <v>3399</v>
      </c>
      <c r="C269" s="405">
        <v>5194</v>
      </c>
      <c r="D269" s="406" t="s">
        <v>80</v>
      </c>
      <c r="E269" s="397">
        <v>27.05</v>
      </c>
      <c r="F269" s="407">
        <v>22.27</v>
      </c>
      <c r="G269" s="397">
        <v>30.1</v>
      </c>
      <c r="H269" s="397">
        <v>15.59</v>
      </c>
      <c r="I269" s="397">
        <v>10</v>
      </c>
      <c r="J269" s="409"/>
    </row>
    <row r="270" spans="2:10" s="410" customFormat="1" ht="21" customHeight="1">
      <c r="B270" s="404">
        <v>3399</v>
      </c>
      <c r="C270" s="405">
        <v>5222</v>
      </c>
      <c r="D270" s="406" t="s">
        <v>146</v>
      </c>
      <c r="E270" s="397">
        <v>0</v>
      </c>
      <c r="F270" s="407">
        <v>0</v>
      </c>
      <c r="G270" s="397">
        <v>55</v>
      </c>
      <c r="H270" s="397">
        <v>55</v>
      </c>
      <c r="I270" s="397">
        <v>55</v>
      </c>
      <c r="J270" s="409"/>
    </row>
    <row r="271" spans="2:10" s="515" customFormat="1" ht="21" customHeight="1">
      <c r="B271" s="510">
        <v>3399</v>
      </c>
      <c r="C271" s="511" t="s">
        <v>19</v>
      </c>
      <c r="D271" s="512" t="s">
        <v>37</v>
      </c>
      <c r="E271" s="513">
        <f>SUM(E258:E270)</f>
        <v>156.05</v>
      </c>
      <c r="F271" s="513">
        <f>SUM(F258:F270)</f>
        <v>127.00000000000001</v>
      </c>
      <c r="G271" s="513">
        <f>SUM(G258:G270)</f>
        <v>425.75</v>
      </c>
      <c r="H271" s="513">
        <f>SUM(H258:H270)</f>
        <v>213.00000000000003</v>
      </c>
      <c r="I271" s="513">
        <f>SUM(I258:I270)</f>
        <v>212</v>
      </c>
      <c r="J271" s="514"/>
    </row>
    <row r="272" spans="2:10" s="417" customFormat="1" ht="21" customHeight="1">
      <c r="B272" s="426">
        <v>339</v>
      </c>
      <c r="C272" s="412" t="s">
        <v>21</v>
      </c>
      <c r="D272" s="413" t="s">
        <v>214</v>
      </c>
      <c r="E272" s="414">
        <f>E271</f>
        <v>156.05</v>
      </c>
      <c r="F272" s="427">
        <f>F271</f>
        <v>127.00000000000001</v>
      </c>
      <c r="G272" s="414">
        <f>G271</f>
        <v>425.75</v>
      </c>
      <c r="H272" s="414">
        <f>H271</f>
        <v>213.00000000000003</v>
      </c>
      <c r="I272" s="414">
        <f>I271</f>
        <v>212</v>
      </c>
      <c r="J272" s="416"/>
    </row>
    <row r="273" spans="2:10" s="417" customFormat="1" ht="21" customHeight="1">
      <c r="B273" s="404">
        <v>3419</v>
      </c>
      <c r="C273" s="405">
        <v>5139</v>
      </c>
      <c r="D273" s="406" t="s">
        <v>71</v>
      </c>
      <c r="E273" s="397">
        <v>0</v>
      </c>
      <c r="F273" s="407">
        <v>0</v>
      </c>
      <c r="G273" s="397">
        <v>7.3</v>
      </c>
      <c r="H273" s="397">
        <v>0</v>
      </c>
      <c r="I273" s="397">
        <v>2</v>
      </c>
      <c r="J273" s="416"/>
    </row>
    <row r="274" spans="2:10" s="410" customFormat="1" ht="21" customHeight="1">
      <c r="B274" s="404">
        <v>3419</v>
      </c>
      <c r="C274" s="405">
        <v>5171</v>
      </c>
      <c r="D274" s="406" t="s">
        <v>64</v>
      </c>
      <c r="E274" s="397">
        <v>9.82</v>
      </c>
      <c r="F274" s="407">
        <v>0.71</v>
      </c>
      <c r="G274" s="397">
        <v>0</v>
      </c>
      <c r="H274" s="397">
        <v>0</v>
      </c>
      <c r="I274" s="397">
        <v>0</v>
      </c>
      <c r="J274" s="409"/>
    </row>
    <row r="275" spans="2:10" s="410" customFormat="1" ht="21" customHeight="1">
      <c r="B275" s="404">
        <v>3419</v>
      </c>
      <c r="C275" s="405">
        <v>5175</v>
      </c>
      <c r="D275" s="406" t="s">
        <v>84</v>
      </c>
      <c r="E275" s="397">
        <v>0</v>
      </c>
      <c r="F275" s="407">
        <v>0</v>
      </c>
      <c r="G275" s="397">
        <v>0.16</v>
      </c>
      <c r="H275" s="397">
        <v>0</v>
      </c>
      <c r="I275" s="397">
        <v>0</v>
      </c>
      <c r="J275" s="409"/>
    </row>
    <row r="276" spans="2:10" s="410" customFormat="1" ht="21" customHeight="1">
      <c r="B276" s="404">
        <v>3419</v>
      </c>
      <c r="C276" s="405">
        <v>5194</v>
      </c>
      <c r="D276" s="406" t="s">
        <v>80</v>
      </c>
      <c r="E276" s="397">
        <v>0</v>
      </c>
      <c r="F276" s="407">
        <v>0</v>
      </c>
      <c r="G276" s="397">
        <v>1.22</v>
      </c>
      <c r="H276" s="397">
        <v>0</v>
      </c>
      <c r="I276" s="397">
        <v>0</v>
      </c>
      <c r="J276" s="409"/>
    </row>
    <row r="277" spans="2:10" s="410" customFormat="1" ht="21" customHeight="1">
      <c r="B277" s="404">
        <v>3419</v>
      </c>
      <c r="C277" s="405">
        <v>5222</v>
      </c>
      <c r="D277" s="406" t="s">
        <v>146</v>
      </c>
      <c r="E277" s="397">
        <v>0.5</v>
      </c>
      <c r="F277" s="407">
        <v>0</v>
      </c>
      <c r="G277" s="397">
        <v>0</v>
      </c>
      <c r="H277" s="397">
        <v>0</v>
      </c>
      <c r="I277" s="397">
        <v>50</v>
      </c>
      <c r="J277" s="409"/>
    </row>
    <row r="278" spans="2:10" s="515" customFormat="1" ht="21" customHeight="1">
      <c r="B278" s="510">
        <v>3419</v>
      </c>
      <c r="C278" s="511" t="s">
        <v>19</v>
      </c>
      <c r="D278" s="512" t="s">
        <v>85</v>
      </c>
      <c r="E278" s="513">
        <f>SUM(E273:E277)</f>
        <v>10.32</v>
      </c>
      <c r="F278" s="513">
        <f>SUM(F273:F277)</f>
        <v>0.71</v>
      </c>
      <c r="G278" s="513">
        <f>SUM(G273:G277)</f>
        <v>8.68</v>
      </c>
      <c r="H278" s="513">
        <f>SUM(H273:H277)</f>
        <v>0</v>
      </c>
      <c r="I278" s="513">
        <f>SUM(I273:I277)</f>
        <v>52</v>
      </c>
      <c r="J278" s="514"/>
    </row>
    <row r="279" spans="2:10" s="417" customFormat="1" ht="21" customHeight="1">
      <c r="B279" s="426">
        <v>341</v>
      </c>
      <c r="C279" s="412" t="s">
        <v>21</v>
      </c>
      <c r="D279" s="413" t="s">
        <v>86</v>
      </c>
      <c r="E279" s="414">
        <f>E278</f>
        <v>10.32</v>
      </c>
      <c r="F279" s="427">
        <f>F278</f>
        <v>0.71</v>
      </c>
      <c r="G279" s="414">
        <f>G278</f>
        <v>8.68</v>
      </c>
      <c r="H279" s="414">
        <f>H278</f>
        <v>0</v>
      </c>
      <c r="I279" s="414">
        <f>I278</f>
        <v>52</v>
      </c>
      <c r="J279" s="416"/>
    </row>
    <row r="280" spans="2:10" s="417" customFormat="1" ht="21" customHeight="1">
      <c r="B280" s="526">
        <v>3429</v>
      </c>
      <c r="C280" s="527">
        <v>5161</v>
      </c>
      <c r="D280" s="406" t="s">
        <v>101</v>
      </c>
      <c r="E280" s="528">
        <v>0</v>
      </c>
      <c r="F280" s="529">
        <v>0</v>
      </c>
      <c r="G280" s="528">
        <v>0.02</v>
      </c>
      <c r="H280" s="528">
        <v>0</v>
      </c>
      <c r="I280" s="528">
        <v>0</v>
      </c>
      <c r="J280" s="416"/>
    </row>
    <row r="281" spans="2:10" s="428" customFormat="1" ht="21" customHeight="1">
      <c r="B281" s="526">
        <v>3429</v>
      </c>
      <c r="C281" s="527">
        <v>5169</v>
      </c>
      <c r="D281" s="530" t="s">
        <v>62</v>
      </c>
      <c r="E281" s="528">
        <v>14.95</v>
      </c>
      <c r="F281" s="529">
        <v>0</v>
      </c>
      <c r="G281" s="528">
        <v>17.48</v>
      </c>
      <c r="H281" s="528">
        <v>10.18</v>
      </c>
      <c r="I281" s="528">
        <v>12</v>
      </c>
      <c r="J281" s="531"/>
    </row>
    <row r="282" spans="2:10" s="533" customFormat="1" ht="21" customHeight="1">
      <c r="B282" s="510">
        <v>3429</v>
      </c>
      <c r="C282" s="511" t="s">
        <v>19</v>
      </c>
      <c r="D282" s="512" t="s">
        <v>219</v>
      </c>
      <c r="E282" s="513">
        <f>SUM(E280:E281)</f>
        <v>14.95</v>
      </c>
      <c r="F282" s="513">
        <f>SUM(F280:F281)</f>
        <v>0</v>
      </c>
      <c r="G282" s="513">
        <f>SUM(G280:G281)</f>
        <v>17.5</v>
      </c>
      <c r="H282" s="513">
        <f>SUM(H280:H281)</f>
        <v>10.18</v>
      </c>
      <c r="I282" s="513">
        <f>SUM(I280:I281)</f>
        <v>12</v>
      </c>
      <c r="J282" s="532"/>
    </row>
    <row r="283" spans="2:10" s="417" customFormat="1" ht="21" customHeight="1">
      <c r="B283" s="426">
        <v>342</v>
      </c>
      <c r="C283" s="412" t="s">
        <v>21</v>
      </c>
      <c r="D283" s="413" t="s">
        <v>201</v>
      </c>
      <c r="E283" s="414">
        <f>E282</f>
        <v>14.95</v>
      </c>
      <c r="F283" s="427">
        <f>F282</f>
        <v>0</v>
      </c>
      <c r="G283" s="414">
        <f>G282</f>
        <v>17.5</v>
      </c>
      <c r="H283" s="414">
        <f>H282</f>
        <v>10.18</v>
      </c>
      <c r="I283" s="414">
        <f>I282</f>
        <v>12</v>
      </c>
      <c r="J283" s="416"/>
    </row>
    <row r="284" spans="2:10" s="410" customFormat="1" ht="21" customHeight="1">
      <c r="B284" s="404">
        <v>3612</v>
      </c>
      <c r="C284" s="405">
        <v>5139</v>
      </c>
      <c r="D284" s="406" t="s">
        <v>71</v>
      </c>
      <c r="E284" s="397">
        <v>0.01</v>
      </c>
      <c r="F284" s="407">
        <v>9.1</v>
      </c>
      <c r="G284" s="397">
        <v>1.68</v>
      </c>
      <c r="H284" s="397">
        <v>2.03</v>
      </c>
      <c r="I284" s="397">
        <v>3</v>
      </c>
      <c r="J284" s="409"/>
    </row>
    <row r="285" spans="2:10" s="410" customFormat="1" ht="21" customHeight="1">
      <c r="B285" s="404">
        <v>3612</v>
      </c>
      <c r="C285" s="405">
        <v>5154</v>
      </c>
      <c r="D285" s="406" t="s">
        <v>68</v>
      </c>
      <c r="E285" s="397">
        <v>9.33</v>
      </c>
      <c r="F285" s="407">
        <v>9.93</v>
      </c>
      <c r="G285" s="397">
        <v>12.95</v>
      </c>
      <c r="H285" s="397">
        <v>5.26</v>
      </c>
      <c r="I285" s="397">
        <v>8</v>
      </c>
      <c r="J285" s="409"/>
    </row>
    <row r="286" spans="2:10" s="410" customFormat="1" ht="21" customHeight="1">
      <c r="B286" s="404">
        <v>3612</v>
      </c>
      <c r="C286" s="405">
        <v>5166</v>
      </c>
      <c r="D286" s="406" t="s">
        <v>87</v>
      </c>
      <c r="E286" s="397">
        <v>0.94</v>
      </c>
      <c r="F286" s="407">
        <v>6.5</v>
      </c>
      <c r="G286" s="397">
        <v>0</v>
      </c>
      <c r="H286" s="397">
        <v>5</v>
      </c>
      <c r="I286" s="397">
        <v>5</v>
      </c>
      <c r="J286" s="409"/>
    </row>
    <row r="287" spans="2:10" s="410" customFormat="1" ht="21" customHeight="1">
      <c r="B287" s="404">
        <v>3612</v>
      </c>
      <c r="C287" s="405">
        <v>5169</v>
      </c>
      <c r="D287" s="406" t="s">
        <v>62</v>
      </c>
      <c r="E287" s="397">
        <v>9.18</v>
      </c>
      <c r="F287" s="407">
        <v>11.51</v>
      </c>
      <c r="G287" s="397">
        <v>2.02</v>
      </c>
      <c r="H287" s="397">
        <v>36.74</v>
      </c>
      <c r="I287" s="397">
        <v>30</v>
      </c>
      <c r="J287" s="409"/>
    </row>
    <row r="288" spans="2:10" s="410" customFormat="1" ht="21" customHeight="1">
      <c r="B288" s="404">
        <v>3612</v>
      </c>
      <c r="C288" s="405">
        <v>5171</v>
      </c>
      <c r="D288" s="406" t="s">
        <v>64</v>
      </c>
      <c r="E288" s="397">
        <v>31.45</v>
      </c>
      <c r="F288" s="407">
        <v>60.03</v>
      </c>
      <c r="G288" s="397">
        <v>15.64</v>
      </c>
      <c r="H288" s="397">
        <v>36.76</v>
      </c>
      <c r="I288" s="397">
        <v>85</v>
      </c>
      <c r="J288" s="409"/>
    </row>
    <row r="289" spans="2:10" s="515" customFormat="1" ht="21" customHeight="1">
      <c r="B289" s="510">
        <v>3612</v>
      </c>
      <c r="C289" s="511" t="s">
        <v>19</v>
      </c>
      <c r="D289" s="512" t="s">
        <v>38</v>
      </c>
      <c r="E289" s="513">
        <f>SUM(E284:E288)</f>
        <v>50.91</v>
      </c>
      <c r="F289" s="513">
        <f>SUM(F284:F288)</f>
        <v>97.07</v>
      </c>
      <c r="G289" s="513">
        <f>SUM(G284:G288)</f>
        <v>32.29</v>
      </c>
      <c r="H289" s="513">
        <f>SUM(H284:H288)</f>
        <v>85.78999999999999</v>
      </c>
      <c r="I289" s="513">
        <f>SUM(I284:I288)</f>
        <v>131</v>
      </c>
      <c r="J289" s="514"/>
    </row>
    <row r="290" spans="2:10" s="410" customFormat="1" ht="21" customHeight="1">
      <c r="B290" s="404">
        <v>3613</v>
      </c>
      <c r="C290" s="405">
        <v>5139</v>
      </c>
      <c r="D290" s="406" t="s">
        <v>71</v>
      </c>
      <c r="E290" s="397">
        <v>0.61</v>
      </c>
      <c r="F290" s="407">
        <v>1.61</v>
      </c>
      <c r="G290" s="397">
        <v>0</v>
      </c>
      <c r="H290" s="397">
        <v>1.89</v>
      </c>
      <c r="I290" s="397">
        <v>0</v>
      </c>
      <c r="J290" s="409"/>
    </row>
    <row r="291" spans="2:10" s="410" customFormat="1" ht="21" customHeight="1">
      <c r="B291" s="404">
        <v>3613</v>
      </c>
      <c r="C291" s="405">
        <v>5154</v>
      </c>
      <c r="D291" s="406" t="s">
        <v>68</v>
      </c>
      <c r="E291" s="397">
        <v>13.21</v>
      </c>
      <c r="F291" s="407">
        <v>7.89</v>
      </c>
      <c r="G291" s="397">
        <v>0</v>
      </c>
      <c r="H291" s="397">
        <v>5.13</v>
      </c>
      <c r="I291" s="397">
        <v>9</v>
      </c>
      <c r="J291" s="409"/>
    </row>
    <row r="292" spans="2:10" s="410" customFormat="1" ht="21" customHeight="1">
      <c r="B292" s="404">
        <v>3613</v>
      </c>
      <c r="C292" s="405">
        <v>5169</v>
      </c>
      <c r="D292" s="406" t="s">
        <v>62</v>
      </c>
      <c r="E292" s="397">
        <v>0</v>
      </c>
      <c r="F292" s="407">
        <v>5.8</v>
      </c>
      <c r="G292" s="397">
        <v>0.18</v>
      </c>
      <c r="H292" s="397">
        <v>20.77</v>
      </c>
      <c r="I292" s="397">
        <v>15</v>
      </c>
      <c r="J292" s="409"/>
    </row>
    <row r="293" spans="2:10" s="410" customFormat="1" ht="21" customHeight="1">
      <c r="B293" s="404">
        <v>3613</v>
      </c>
      <c r="C293" s="405">
        <v>5171</v>
      </c>
      <c r="D293" s="406" t="s">
        <v>64</v>
      </c>
      <c r="E293" s="397">
        <v>40.03</v>
      </c>
      <c r="F293" s="407">
        <v>171.15</v>
      </c>
      <c r="G293" s="397">
        <v>8.31</v>
      </c>
      <c r="H293" s="397">
        <v>8.1</v>
      </c>
      <c r="I293" s="397">
        <v>15</v>
      </c>
      <c r="J293" s="409"/>
    </row>
    <row r="294" spans="2:10" s="410" customFormat="1" ht="21" customHeight="1">
      <c r="B294" s="404">
        <v>3613</v>
      </c>
      <c r="C294" s="405">
        <v>6121</v>
      </c>
      <c r="D294" s="406" t="s">
        <v>65</v>
      </c>
      <c r="E294" s="397">
        <v>0</v>
      </c>
      <c r="F294" s="407">
        <v>170.48</v>
      </c>
      <c r="G294" s="397">
        <v>149.36</v>
      </c>
      <c r="H294" s="397">
        <v>76.38</v>
      </c>
      <c r="I294" s="397">
        <v>60</v>
      </c>
      <c r="J294" s="409" t="s">
        <v>224</v>
      </c>
    </row>
    <row r="295" spans="2:10" s="515" customFormat="1" ht="21" customHeight="1">
      <c r="B295" s="510">
        <v>3613</v>
      </c>
      <c r="C295" s="511" t="s">
        <v>19</v>
      </c>
      <c r="D295" s="512" t="s">
        <v>39</v>
      </c>
      <c r="E295" s="513">
        <f>SUM(E290:E294)</f>
        <v>53.85</v>
      </c>
      <c r="F295" s="516">
        <f>SUM(F290:F294)</f>
        <v>356.93</v>
      </c>
      <c r="G295" s="513">
        <f>SUM(G290:G294)</f>
        <v>157.85000000000002</v>
      </c>
      <c r="H295" s="513">
        <f>SUM(H290:H294)</f>
        <v>112.27</v>
      </c>
      <c r="I295" s="513">
        <f>SUM(I290:I294)</f>
        <v>99</v>
      </c>
      <c r="J295" s="514"/>
    </row>
    <row r="296" spans="2:10" s="410" customFormat="1" ht="21" customHeight="1">
      <c r="B296" s="404">
        <v>3619</v>
      </c>
      <c r="C296" s="405">
        <v>5660</v>
      </c>
      <c r="D296" s="406" t="s">
        <v>156</v>
      </c>
      <c r="E296" s="397">
        <v>30</v>
      </c>
      <c r="F296" s="407">
        <v>0</v>
      </c>
      <c r="G296" s="397">
        <v>0</v>
      </c>
      <c r="H296" s="397">
        <v>0</v>
      </c>
      <c r="I296" s="397">
        <v>0</v>
      </c>
      <c r="J296" s="409"/>
    </row>
    <row r="297" spans="2:10" s="410" customFormat="1" ht="21" customHeight="1">
      <c r="B297" s="404">
        <v>3619</v>
      </c>
      <c r="C297" s="405">
        <v>6460</v>
      </c>
      <c r="D297" s="406" t="s">
        <v>251</v>
      </c>
      <c r="E297" s="397">
        <v>0</v>
      </c>
      <c r="F297" s="407">
        <v>50</v>
      </c>
      <c r="G297" s="397">
        <v>0</v>
      </c>
      <c r="H297" s="397">
        <v>0</v>
      </c>
      <c r="I297" s="397">
        <v>0</v>
      </c>
      <c r="J297" s="409"/>
    </row>
    <row r="298" spans="2:10" s="515" customFormat="1" ht="21" customHeight="1">
      <c r="B298" s="510">
        <v>3619</v>
      </c>
      <c r="C298" s="511" t="s">
        <v>19</v>
      </c>
      <c r="D298" s="512" t="s">
        <v>157</v>
      </c>
      <c r="E298" s="513">
        <f>SUM(E296:E297)</f>
        <v>30</v>
      </c>
      <c r="F298" s="513">
        <f>SUM(F296:F297)</f>
        <v>50</v>
      </c>
      <c r="G298" s="513">
        <f>SUM(G296:G297)</f>
        <v>0</v>
      </c>
      <c r="H298" s="513">
        <f>SUM(H296:H297)</f>
        <v>0</v>
      </c>
      <c r="I298" s="513">
        <f>SUM(I296:I297)</f>
        <v>0</v>
      </c>
      <c r="J298" s="514"/>
    </row>
    <row r="299" spans="2:10" s="417" customFormat="1" ht="21" customHeight="1">
      <c r="B299" s="426">
        <v>361</v>
      </c>
      <c r="C299" s="412" t="s">
        <v>21</v>
      </c>
      <c r="D299" s="413" t="s">
        <v>40</v>
      </c>
      <c r="E299" s="414">
        <f>E298+E295+E289</f>
        <v>134.76</v>
      </c>
      <c r="F299" s="427">
        <f>F298+F295+F289</f>
        <v>504</v>
      </c>
      <c r="G299" s="414">
        <f>G298+G295+G289</f>
        <v>190.14000000000001</v>
      </c>
      <c r="H299" s="414">
        <f>H298+H295+H289</f>
        <v>198.06</v>
      </c>
      <c r="I299" s="414">
        <f>I298+I295+I289</f>
        <v>230</v>
      </c>
      <c r="J299" s="416"/>
    </row>
    <row r="300" spans="2:10" s="417" customFormat="1" ht="21" customHeight="1">
      <c r="B300" s="404">
        <v>3613</v>
      </c>
      <c r="C300" s="405">
        <v>5139</v>
      </c>
      <c r="D300" s="406" t="s">
        <v>71</v>
      </c>
      <c r="E300" s="397">
        <v>0</v>
      </c>
      <c r="F300" s="407">
        <v>0</v>
      </c>
      <c r="G300" s="397">
        <v>0</v>
      </c>
      <c r="H300" s="397">
        <v>0.27</v>
      </c>
      <c r="I300" s="397">
        <v>0</v>
      </c>
      <c r="J300" s="416"/>
    </row>
    <row r="301" spans="2:10" s="410" customFormat="1" ht="21" customHeight="1">
      <c r="B301" s="404">
        <v>3631</v>
      </c>
      <c r="C301" s="405">
        <v>5154</v>
      </c>
      <c r="D301" s="406" t="s">
        <v>68</v>
      </c>
      <c r="E301" s="397">
        <v>0</v>
      </c>
      <c r="F301" s="407">
        <v>83.17</v>
      </c>
      <c r="G301" s="397">
        <v>365.58</v>
      </c>
      <c r="H301" s="397">
        <v>161.73</v>
      </c>
      <c r="I301" s="397">
        <v>165</v>
      </c>
      <c r="J301" s="409"/>
    </row>
    <row r="302" spans="2:10" s="410" customFormat="1" ht="21" customHeight="1">
      <c r="B302" s="404">
        <v>3631</v>
      </c>
      <c r="C302" s="405">
        <v>5171</v>
      </c>
      <c r="D302" s="406" t="s">
        <v>64</v>
      </c>
      <c r="E302" s="397">
        <v>70.41</v>
      </c>
      <c r="F302" s="407">
        <v>185.9</v>
      </c>
      <c r="G302" s="397">
        <v>54.9</v>
      </c>
      <c r="H302" s="397">
        <v>30.61</v>
      </c>
      <c r="I302" s="397">
        <v>60</v>
      </c>
      <c r="J302" s="409"/>
    </row>
    <row r="303" spans="2:10" s="410" customFormat="1" ht="21" customHeight="1">
      <c r="B303" s="404">
        <v>3631</v>
      </c>
      <c r="C303" s="405">
        <v>6121</v>
      </c>
      <c r="D303" s="406" t="s">
        <v>65</v>
      </c>
      <c r="E303" s="397">
        <v>96.81</v>
      </c>
      <c r="F303" s="407">
        <v>0</v>
      </c>
      <c r="G303" s="397">
        <v>0</v>
      </c>
      <c r="H303" s="397">
        <v>0</v>
      </c>
      <c r="I303" s="397">
        <v>0</v>
      </c>
      <c r="J303" s="409"/>
    </row>
    <row r="304" spans="2:10" s="515" customFormat="1" ht="21" customHeight="1">
      <c r="B304" s="510">
        <v>3631</v>
      </c>
      <c r="C304" s="511" t="s">
        <v>19</v>
      </c>
      <c r="D304" s="512" t="s">
        <v>41</v>
      </c>
      <c r="E304" s="513">
        <f>SUM(E300:E303)</f>
        <v>167.22</v>
      </c>
      <c r="F304" s="513">
        <f>SUM(F300:F303)</f>
        <v>269.07</v>
      </c>
      <c r="G304" s="513">
        <f>SUM(G300:G303)</f>
        <v>420.47999999999996</v>
      </c>
      <c r="H304" s="513">
        <f>SUM(H300:H303)</f>
        <v>192.61</v>
      </c>
      <c r="I304" s="513">
        <f>SUM(I300:I303)</f>
        <v>225</v>
      </c>
      <c r="J304" s="514"/>
    </row>
    <row r="305" spans="2:10" s="410" customFormat="1" ht="21" customHeight="1">
      <c r="B305" s="404">
        <v>3632</v>
      </c>
      <c r="C305" s="405">
        <v>5021</v>
      </c>
      <c r="D305" s="406" t="s">
        <v>75</v>
      </c>
      <c r="E305" s="397">
        <v>24</v>
      </c>
      <c r="F305" s="407">
        <v>24</v>
      </c>
      <c r="G305" s="397">
        <v>24</v>
      </c>
      <c r="H305" s="397">
        <v>24</v>
      </c>
      <c r="I305" s="397">
        <v>24</v>
      </c>
      <c r="J305" s="409"/>
    </row>
    <row r="306" spans="2:10" s="410" customFormat="1" ht="21" customHeight="1">
      <c r="B306" s="404">
        <v>3632</v>
      </c>
      <c r="C306" s="405">
        <v>5139</v>
      </c>
      <c r="D306" s="406" t="s">
        <v>71</v>
      </c>
      <c r="E306" s="397">
        <v>2.77</v>
      </c>
      <c r="F306" s="407">
        <v>1.34</v>
      </c>
      <c r="G306" s="397">
        <v>0</v>
      </c>
      <c r="H306" s="397">
        <v>0</v>
      </c>
      <c r="I306" s="397">
        <v>0</v>
      </c>
      <c r="J306" s="409"/>
    </row>
    <row r="307" spans="2:10" s="410" customFormat="1" ht="21" customHeight="1">
      <c r="B307" s="404">
        <v>3632</v>
      </c>
      <c r="C307" s="405">
        <v>5151</v>
      </c>
      <c r="D307" s="406" t="s">
        <v>88</v>
      </c>
      <c r="E307" s="397">
        <v>1.79</v>
      </c>
      <c r="F307" s="407">
        <v>0.53</v>
      </c>
      <c r="G307" s="397">
        <v>1.64</v>
      </c>
      <c r="H307" s="397">
        <v>1.6</v>
      </c>
      <c r="I307" s="397">
        <v>2</v>
      </c>
      <c r="J307" s="409"/>
    </row>
    <row r="308" spans="2:10" s="410" customFormat="1" ht="21" customHeight="1">
      <c r="B308" s="404">
        <v>3632</v>
      </c>
      <c r="C308" s="405">
        <v>5169</v>
      </c>
      <c r="D308" s="406" t="s">
        <v>62</v>
      </c>
      <c r="E308" s="397">
        <v>1.07</v>
      </c>
      <c r="F308" s="407">
        <v>0</v>
      </c>
      <c r="G308" s="397">
        <v>0</v>
      </c>
      <c r="H308" s="397">
        <v>0</v>
      </c>
      <c r="I308" s="397">
        <v>0</v>
      </c>
      <c r="J308" s="409"/>
    </row>
    <row r="309" spans="2:10" s="410" customFormat="1" ht="21" customHeight="1">
      <c r="B309" s="404">
        <v>3632</v>
      </c>
      <c r="C309" s="405">
        <v>5171</v>
      </c>
      <c r="D309" s="406" t="s">
        <v>64</v>
      </c>
      <c r="E309" s="397">
        <v>16.92</v>
      </c>
      <c r="F309" s="407">
        <v>0</v>
      </c>
      <c r="G309" s="397">
        <v>0</v>
      </c>
      <c r="H309" s="397">
        <v>0</v>
      </c>
      <c r="I309" s="397">
        <v>30</v>
      </c>
      <c r="J309" s="409" t="s">
        <v>226</v>
      </c>
    </row>
    <row r="310" spans="2:10" s="515" customFormat="1" ht="21" customHeight="1">
      <c r="B310" s="510">
        <v>3632</v>
      </c>
      <c r="C310" s="511" t="s">
        <v>19</v>
      </c>
      <c r="D310" s="512" t="s">
        <v>42</v>
      </c>
      <c r="E310" s="513">
        <f>SUM(E305:E309)</f>
        <v>46.55</v>
      </c>
      <c r="F310" s="516">
        <f>SUM(F305:F309)</f>
        <v>25.87</v>
      </c>
      <c r="G310" s="513">
        <f>SUM(G305:G309)</f>
        <v>25.64</v>
      </c>
      <c r="H310" s="513">
        <f>SUM(H305:H309)</f>
        <v>25.6</v>
      </c>
      <c r="I310" s="513">
        <f>SUM(I305:I309)</f>
        <v>56</v>
      </c>
      <c r="J310" s="514"/>
    </row>
    <row r="311" spans="2:10" s="410" customFormat="1" ht="21" customHeight="1">
      <c r="B311" s="404">
        <v>3633</v>
      </c>
      <c r="C311" s="405">
        <v>5169</v>
      </c>
      <c r="D311" s="406" t="s">
        <v>62</v>
      </c>
      <c r="E311" s="397">
        <v>0.93</v>
      </c>
      <c r="F311" s="407">
        <v>0.2</v>
      </c>
      <c r="G311" s="397">
        <v>0.2</v>
      </c>
      <c r="H311" s="397">
        <v>0.2</v>
      </c>
      <c r="I311" s="397">
        <v>0</v>
      </c>
      <c r="J311" s="409"/>
    </row>
    <row r="312" spans="2:10" s="410" customFormat="1" ht="21" customHeight="1">
      <c r="B312" s="404">
        <v>3633</v>
      </c>
      <c r="C312" s="405">
        <v>5329</v>
      </c>
      <c r="D312" s="406" t="s">
        <v>150</v>
      </c>
      <c r="E312" s="397">
        <v>0</v>
      </c>
      <c r="F312" s="407">
        <v>0</v>
      </c>
      <c r="G312" s="397">
        <v>70.08</v>
      </c>
      <c r="H312" s="397">
        <v>110.37</v>
      </c>
      <c r="I312" s="397">
        <v>13</v>
      </c>
      <c r="J312" s="409" t="s">
        <v>239</v>
      </c>
    </row>
    <row r="313" spans="2:10" s="410" customFormat="1" ht="21" customHeight="1">
      <c r="B313" s="404">
        <v>3633</v>
      </c>
      <c r="C313" s="405">
        <v>6121</v>
      </c>
      <c r="D313" s="406" t="s">
        <v>65</v>
      </c>
      <c r="E313" s="397">
        <v>1058.62</v>
      </c>
      <c r="F313" s="407">
        <v>23.29</v>
      </c>
      <c r="G313" s="397">
        <v>0</v>
      </c>
      <c r="H313" s="397">
        <v>0</v>
      </c>
      <c r="I313" s="397">
        <v>180</v>
      </c>
      <c r="J313" s="409" t="s">
        <v>240</v>
      </c>
    </row>
    <row r="314" spans="2:10" s="410" customFormat="1" ht="21" customHeight="1">
      <c r="B314" s="404">
        <v>3633</v>
      </c>
      <c r="C314" s="405">
        <v>6313</v>
      </c>
      <c r="D314" s="406" t="s">
        <v>147</v>
      </c>
      <c r="E314" s="397">
        <v>63.91</v>
      </c>
      <c r="F314" s="407">
        <v>62.5</v>
      </c>
      <c r="G314" s="397">
        <v>67.88</v>
      </c>
      <c r="H314" s="397">
        <v>0</v>
      </c>
      <c r="I314" s="397">
        <v>0</v>
      </c>
      <c r="J314" s="409"/>
    </row>
    <row r="315" spans="2:10" s="410" customFormat="1" ht="21" customHeight="1">
      <c r="B315" s="404">
        <v>3633</v>
      </c>
      <c r="C315" s="405">
        <v>6349</v>
      </c>
      <c r="D315" s="406" t="s">
        <v>151</v>
      </c>
      <c r="E315" s="397">
        <v>523.16</v>
      </c>
      <c r="F315" s="407">
        <v>0</v>
      </c>
      <c r="G315" s="397">
        <v>0</v>
      </c>
      <c r="H315" s="397">
        <v>0</v>
      </c>
      <c r="I315" s="397">
        <v>0</v>
      </c>
      <c r="J315" s="409"/>
    </row>
    <row r="316" spans="2:10" s="410" customFormat="1" ht="21" customHeight="1">
      <c r="B316" s="404">
        <v>3633</v>
      </c>
      <c r="C316" s="405">
        <v>6909</v>
      </c>
      <c r="D316" s="406" t="s">
        <v>159</v>
      </c>
      <c r="E316" s="397">
        <v>0</v>
      </c>
      <c r="F316" s="407">
        <v>0</v>
      </c>
      <c r="G316" s="397">
        <v>156.94</v>
      </c>
      <c r="H316" s="397">
        <v>0</v>
      </c>
      <c r="I316" s="397">
        <v>0</v>
      </c>
      <c r="J316" s="409"/>
    </row>
    <row r="317" spans="2:10" s="515" customFormat="1" ht="21" customHeight="1">
      <c r="B317" s="510">
        <v>3633</v>
      </c>
      <c r="C317" s="511" t="s">
        <v>19</v>
      </c>
      <c r="D317" s="512" t="s">
        <v>43</v>
      </c>
      <c r="E317" s="513">
        <f>SUM(E311:E316)</f>
        <v>1646.62</v>
      </c>
      <c r="F317" s="516">
        <f>SUM(F311:F316)</f>
        <v>85.99</v>
      </c>
      <c r="G317" s="513">
        <f>SUM(G311:G316)</f>
        <v>295.1</v>
      </c>
      <c r="H317" s="513">
        <f>SUM(H311:H316)</f>
        <v>110.57000000000001</v>
      </c>
      <c r="I317" s="513">
        <f>SUM(I311:I316)</f>
        <v>193</v>
      </c>
      <c r="J317" s="514"/>
    </row>
    <row r="318" spans="2:10" s="410" customFormat="1" ht="21" customHeight="1">
      <c r="B318" s="404">
        <v>3634</v>
      </c>
      <c r="C318" s="405">
        <v>5153</v>
      </c>
      <c r="D318" s="406" t="s">
        <v>73</v>
      </c>
      <c r="E318" s="397">
        <v>19.07</v>
      </c>
      <c r="F318" s="407">
        <v>5.2</v>
      </c>
      <c r="G318" s="397">
        <v>0</v>
      </c>
      <c r="H318" s="397">
        <v>0</v>
      </c>
      <c r="I318" s="397">
        <v>0</v>
      </c>
      <c r="J318" s="409"/>
    </row>
    <row r="319" spans="2:10" s="410" customFormat="1" ht="21" customHeight="1">
      <c r="B319" s="404">
        <v>3634</v>
      </c>
      <c r="C319" s="405">
        <v>5169</v>
      </c>
      <c r="D319" s="406" t="s">
        <v>62</v>
      </c>
      <c r="E319" s="397">
        <v>482.04</v>
      </c>
      <c r="F319" s="407">
        <v>363.31</v>
      </c>
      <c r="G319" s="397">
        <v>492.82</v>
      </c>
      <c r="H319" s="397">
        <v>456.43</v>
      </c>
      <c r="I319" s="397">
        <v>420</v>
      </c>
      <c r="J319" s="409"/>
    </row>
    <row r="320" spans="2:10" s="410" customFormat="1" ht="21" customHeight="1">
      <c r="B320" s="404">
        <v>3634</v>
      </c>
      <c r="C320" s="405">
        <v>5171</v>
      </c>
      <c r="D320" s="406" t="s">
        <v>64</v>
      </c>
      <c r="E320" s="397">
        <v>0</v>
      </c>
      <c r="F320" s="407">
        <v>0</v>
      </c>
      <c r="G320" s="397">
        <v>0</v>
      </c>
      <c r="H320" s="397">
        <v>0</v>
      </c>
      <c r="I320" s="397">
        <v>0</v>
      </c>
      <c r="J320" s="409"/>
    </row>
    <row r="321" spans="2:10" s="515" customFormat="1" ht="21" customHeight="1">
      <c r="B321" s="510">
        <v>3634</v>
      </c>
      <c r="C321" s="511" t="s">
        <v>19</v>
      </c>
      <c r="D321" s="512" t="s">
        <v>44</v>
      </c>
      <c r="E321" s="513">
        <f>SUM(E318:E320)</f>
        <v>501.11</v>
      </c>
      <c r="F321" s="516">
        <f>SUM(F318:F320)</f>
        <v>368.51</v>
      </c>
      <c r="G321" s="513">
        <f>SUM(G318:G320)</f>
        <v>492.82</v>
      </c>
      <c r="H321" s="513">
        <f>SUM(H318:H320)</f>
        <v>456.43</v>
      </c>
      <c r="I321" s="513">
        <f>SUM(I318:I320)</f>
        <v>420</v>
      </c>
      <c r="J321" s="514"/>
    </row>
    <row r="322" spans="2:10" s="410" customFormat="1" ht="21" customHeight="1">
      <c r="B322" s="404">
        <v>3635</v>
      </c>
      <c r="C322" s="405">
        <v>6119</v>
      </c>
      <c r="D322" s="406" t="s">
        <v>183</v>
      </c>
      <c r="E322" s="397">
        <v>0</v>
      </c>
      <c r="F322" s="407">
        <v>100</v>
      </c>
      <c r="G322" s="397">
        <v>0</v>
      </c>
      <c r="H322" s="397">
        <v>0</v>
      </c>
      <c r="I322" s="397">
        <v>0</v>
      </c>
      <c r="J322" s="409"/>
    </row>
    <row r="323" spans="2:10" s="410" customFormat="1" ht="21" customHeight="1">
      <c r="B323" s="404">
        <v>3635</v>
      </c>
      <c r="C323" s="405">
        <v>6199</v>
      </c>
      <c r="D323" s="406" t="s">
        <v>89</v>
      </c>
      <c r="E323" s="397">
        <v>310.4</v>
      </c>
      <c r="F323" s="407">
        <v>0</v>
      </c>
      <c r="G323" s="397">
        <v>0</v>
      </c>
      <c r="H323" s="397">
        <v>0</v>
      </c>
      <c r="I323" s="397">
        <v>0</v>
      </c>
      <c r="J323" s="409"/>
    </row>
    <row r="324" spans="1:10" s="515" customFormat="1" ht="21" customHeight="1" thickBot="1">
      <c r="A324" s="533"/>
      <c r="B324" s="534">
        <v>3635</v>
      </c>
      <c r="C324" s="535" t="s">
        <v>19</v>
      </c>
      <c r="D324" s="536" t="s">
        <v>90</v>
      </c>
      <c r="E324" s="537">
        <f>SUM(E322:E323)</f>
        <v>310.4</v>
      </c>
      <c r="F324" s="538">
        <f>SUM(F322:F323)</f>
        <v>100</v>
      </c>
      <c r="G324" s="537">
        <f>SUM(G322:G323)</f>
        <v>0</v>
      </c>
      <c r="H324" s="539">
        <f>SUM(H322:H323)</f>
        <v>0</v>
      </c>
      <c r="I324" s="539">
        <f>SUM(I322:I323)</f>
        <v>0</v>
      </c>
      <c r="J324" s="514"/>
    </row>
    <row r="325" spans="2:10" s="533" customFormat="1" ht="21" customHeight="1">
      <c r="B325" s="599"/>
      <c r="C325" s="599"/>
      <c r="D325" s="599"/>
      <c r="E325" s="600"/>
      <c r="F325" s="600"/>
      <c r="G325" s="600"/>
      <c r="H325" s="601"/>
      <c r="I325" s="601"/>
      <c r="J325" s="532"/>
    </row>
    <row r="326" spans="2:10" s="533" customFormat="1" ht="21" customHeight="1" thickBot="1">
      <c r="B326" s="602"/>
      <c r="C326" s="602"/>
      <c r="D326" s="602"/>
      <c r="E326" s="603"/>
      <c r="F326" s="603"/>
      <c r="G326" s="603"/>
      <c r="H326" s="601"/>
      <c r="I326" s="601"/>
      <c r="J326" s="532"/>
    </row>
    <row r="327" spans="2:10" s="396" customFormat="1" ht="21.75" customHeight="1">
      <c r="B327" s="934" t="s">
        <v>15</v>
      </c>
      <c r="C327" s="928" t="s">
        <v>16</v>
      </c>
      <c r="D327" s="930" t="s">
        <v>131</v>
      </c>
      <c r="E327" s="926" t="s">
        <v>287</v>
      </c>
      <c r="F327" s="932" t="s">
        <v>286</v>
      </c>
      <c r="G327" s="926" t="s">
        <v>285</v>
      </c>
      <c r="H327" s="926" t="s">
        <v>316</v>
      </c>
      <c r="I327" s="926" t="s">
        <v>317</v>
      </c>
      <c r="J327" s="395"/>
    </row>
    <row r="328" spans="2:10" s="396" customFormat="1" ht="21.75" customHeight="1" thickBot="1">
      <c r="B328" s="935"/>
      <c r="C328" s="929"/>
      <c r="D328" s="931"/>
      <c r="E328" s="927"/>
      <c r="F328" s="933"/>
      <c r="G328" s="927"/>
      <c r="H328" s="927"/>
      <c r="I328" s="927"/>
      <c r="J328" s="395"/>
    </row>
    <row r="329" spans="1:10" s="540" customFormat="1" ht="21" customHeight="1">
      <c r="A329" s="533"/>
      <c r="B329" s="541"/>
      <c r="C329" s="542"/>
      <c r="D329" s="543"/>
      <c r="E329" s="544"/>
      <c r="F329" s="545"/>
      <c r="G329" s="544"/>
      <c r="H329" s="546"/>
      <c r="I329" s="546"/>
      <c r="J329" s="532"/>
    </row>
    <row r="330" spans="1:10" s="410" customFormat="1" ht="21" customHeight="1">
      <c r="A330" s="428"/>
      <c r="B330" s="404">
        <v>3639</v>
      </c>
      <c r="C330" s="405">
        <v>5011</v>
      </c>
      <c r="D330" s="406" t="s">
        <v>91</v>
      </c>
      <c r="E330" s="397">
        <v>618.11</v>
      </c>
      <c r="F330" s="407">
        <v>621.96</v>
      </c>
      <c r="G330" s="397">
        <v>656.23</v>
      </c>
      <c r="H330" s="397">
        <v>946.4</v>
      </c>
      <c r="I330" s="397">
        <v>900</v>
      </c>
      <c r="J330" s="531" t="s">
        <v>249</v>
      </c>
    </row>
    <row r="331" spans="2:10" s="410" customFormat="1" ht="21" customHeight="1">
      <c r="B331" s="404">
        <v>3639</v>
      </c>
      <c r="C331" s="405">
        <v>5021</v>
      </c>
      <c r="D331" s="406" t="s">
        <v>75</v>
      </c>
      <c r="E331" s="397">
        <v>71.35</v>
      </c>
      <c r="F331" s="407">
        <v>109.33</v>
      </c>
      <c r="G331" s="397">
        <v>85.2</v>
      </c>
      <c r="H331" s="397">
        <v>88.05</v>
      </c>
      <c r="I331" s="397">
        <v>80</v>
      </c>
      <c r="J331" s="409"/>
    </row>
    <row r="332" spans="2:10" s="410" customFormat="1" ht="21" customHeight="1">
      <c r="B332" s="404">
        <v>3639</v>
      </c>
      <c r="C332" s="405">
        <v>5031</v>
      </c>
      <c r="D332" s="406" t="s">
        <v>76</v>
      </c>
      <c r="E332" s="397">
        <v>159.3</v>
      </c>
      <c r="F332" s="407">
        <v>155.81</v>
      </c>
      <c r="G332" s="397">
        <v>170.76</v>
      </c>
      <c r="H332" s="397">
        <v>184.8</v>
      </c>
      <c r="I332" s="397">
        <v>188</v>
      </c>
      <c r="J332" s="409"/>
    </row>
    <row r="333" spans="2:10" s="410" customFormat="1" ht="21" customHeight="1">
      <c r="B333" s="404">
        <v>3639</v>
      </c>
      <c r="C333" s="405">
        <v>5032</v>
      </c>
      <c r="D333" s="406" t="s">
        <v>77</v>
      </c>
      <c r="E333" s="397">
        <v>55.14</v>
      </c>
      <c r="F333" s="407">
        <v>53.93</v>
      </c>
      <c r="G333" s="397">
        <v>53.37</v>
      </c>
      <c r="H333" s="397">
        <v>84.2</v>
      </c>
      <c r="I333" s="397">
        <v>80</v>
      </c>
      <c r="J333" s="409"/>
    </row>
    <row r="334" spans="2:10" s="410" customFormat="1" ht="21" customHeight="1">
      <c r="B334" s="404">
        <v>3639</v>
      </c>
      <c r="C334" s="405">
        <v>5132</v>
      </c>
      <c r="D334" s="406" t="s">
        <v>92</v>
      </c>
      <c r="E334" s="397">
        <v>9</v>
      </c>
      <c r="F334" s="407">
        <v>9.02</v>
      </c>
      <c r="G334" s="397">
        <v>4.53</v>
      </c>
      <c r="H334" s="397">
        <v>18.21</v>
      </c>
      <c r="I334" s="397">
        <v>10</v>
      </c>
      <c r="J334" s="409"/>
    </row>
    <row r="335" spans="2:10" s="410" customFormat="1" ht="21" customHeight="1">
      <c r="B335" s="404">
        <v>3639</v>
      </c>
      <c r="C335" s="405">
        <v>5133</v>
      </c>
      <c r="D335" s="406" t="s">
        <v>253</v>
      </c>
      <c r="E335" s="397">
        <v>0</v>
      </c>
      <c r="F335" s="407">
        <v>0</v>
      </c>
      <c r="G335" s="397">
        <v>0.88</v>
      </c>
      <c r="H335" s="397">
        <v>0.15</v>
      </c>
      <c r="I335" s="397">
        <v>0</v>
      </c>
      <c r="J335" s="409"/>
    </row>
    <row r="336" spans="2:10" s="410" customFormat="1" ht="21" customHeight="1">
      <c r="B336" s="404">
        <v>3639</v>
      </c>
      <c r="C336" s="405">
        <v>5137</v>
      </c>
      <c r="D336" s="406" t="s">
        <v>78</v>
      </c>
      <c r="E336" s="397">
        <v>98.48</v>
      </c>
      <c r="F336" s="407">
        <v>69.53</v>
      </c>
      <c r="G336" s="397">
        <v>42.8</v>
      </c>
      <c r="H336" s="397">
        <v>34.33</v>
      </c>
      <c r="I336" s="397">
        <v>40</v>
      </c>
      <c r="J336" s="409"/>
    </row>
    <row r="337" spans="2:10" s="410" customFormat="1" ht="21" customHeight="1">
      <c r="B337" s="404">
        <v>3639</v>
      </c>
      <c r="C337" s="405">
        <v>5139</v>
      </c>
      <c r="D337" s="406" t="s">
        <v>71</v>
      </c>
      <c r="E337" s="397">
        <v>139.31</v>
      </c>
      <c r="F337" s="407">
        <v>63.41</v>
      </c>
      <c r="G337" s="397">
        <v>43.98</v>
      </c>
      <c r="H337" s="397">
        <v>44.15</v>
      </c>
      <c r="I337" s="397">
        <v>40</v>
      </c>
      <c r="J337" s="409"/>
    </row>
    <row r="338" spans="2:10" s="410" customFormat="1" ht="21" customHeight="1">
      <c r="B338" s="404">
        <v>3639</v>
      </c>
      <c r="C338" s="405">
        <v>5151</v>
      </c>
      <c r="D338" s="406" t="s">
        <v>88</v>
      </c>
      <c r="E338" s="397">
        <v>31.99</v>
      </c>
      <c r="F338" s="407">
        <v>31.1</v>
      </c>
      <c r="G338" s="397">
        <v>33.56</v>
      </c>
      <c r="H338" s="397">
        <v>39.46</v>
      </c>
      <c r="I338" s="397">
        <v>40</v>
      </c>
      <c r="J338" s="409"/>
    </row>
    <row r="339" spans="2:10" s="410" customFormat="1" ht="21" customHeight="1">
      <c r="B339" s="404">
        <v>3639</v>
      </c>
      <c r="C339" s="405">
        <v>5153</v>
      </c>
      <c r="D339" s="406" t="s">
        <v>73</v>
      </c>
      <c r="E339" s="397">
        <v>0</v>
      </c>
      <c r="F339" s="407">
        <v>20.88</v>
      </c>
      <c r="G339" s="397">
        <v>7.95</v>
      </c>
      <c r="H339" s="397">
        <v>26.84</v>
      </c>
      <c r="I339" s="397">
        <v>27</v>
      </c>
      <c r="J339" s="409"/>
    </row>
    <row r="340" spans="2:10" s="410" customFormat="1" ht="21" customHeight="1">
      <c r="B340" s="404">
        <v>3639</v>
      </c>
      <c r="C340" s="405">
        <v>5154</v>
      </c>
      <c r="D340" s="406" t="s">
        <v>68</v>
      </c>
      <c r="E340" s="397">
        <v>81.32</v>
      </c>
      <c r="F340" s="407">
        <v>84.82</v>
      </c>
      <c r="G340" s="397">
        <v>135.09</v>
      </c>
      <c r="H340" s="397">
        <v>102.18</v>
      </c>
      <c r="I340" s="397">
        <v>110</v>
      </c>
      <c r="J340" s="409"/>
    </row>
    <row r="341" spans="2:10" s="410" customFormat="1" ht="21" customHeight="1">
      <c r="B341" s="404">
        <v>3639</v>
      </c>
      <c r="C341" s="405">
        <v>5156</v>
      </c>
      <c r="D341" s="406" t="s">
        <v>82</v>
      </c>
      <c r="E341" s="397">
        <v>7.31</v>
      </c>
      <c r="F341" s="407">
        <v>6.93</v>
      </c>
      <c r="G341" s="397">
        <v>6.73</v>
      </c>
      <c r="H341" s="397">
        <v>6.64</v>
      </c>
      <c r="I341" s="397">
        <v>8</v>
      </c>
      <c r="J341" s="409"/>
    </row>
    <row r="342" spans="2:10" s="410" customFormat="1" ht="21" customHeight="1">
      <c r="B342" s="404">
        <v>3639</v>
      </c>
      <c r="C342" s="405">
        <v>5162</v>
      </c>
      <c r="D342" s="406" t="s">
        <v>93</v>
      </c>
      <c r="E342" s="397">
        <v>1</v>
      </c>
      <c r="F342" s="407">
        <v>1.81</v>
      </c>
      <c r="G342" s="397">
        <v>2</v>
      </c>
      <c r="H342" s="397">
        <v>1.5</v>
      </c>
      <c r="I342" s="397">
        <v>2</v>
      </c>
      <c r="J342" s="409"/>
    </row>
    <row r="343" spans="2:10" s="410" customFormat="1" ht="21" customHeight="1">
      <c r="B343" s="404">
        <v>3639</v>
      </c>
      <c r="C343" s="405">
        <v>5166</v>
      </c>
      <c r="D343" s="406" t="s">
        <v>87</v>
      </c>
      <c r="E343" s="397">
        <v>0</v>
      </c>
      <c r="F343" s="407">
        <v>0.71</v>
      </c>
      <c r="G343" s="397">
        <v>0</v>
      </c>
      <c r="H343" s="397">
        <v>0</v>
      </c>
      <c r="I343" s="397">
        <v>0</v>
      </c>
      <c r="J343" s="409"/>
    </row>
    <row r="344" spans="2:10" s="410" customFormat="1" ht="21" customHeight="1">
      <c r="B344" s="404">
        <v>3639</v>
      </c>
      <c r="C344" s="405">
        <v>5167</v>
      </c>
      <c r="D344" s="406" t="s">
        <v>102</v>
      </c>
      <c r="E344" s="397">
        <v>0</v>
      </c>
      <c r="F344" s="407">
        <v>0.35</v>
      </c>
      <c r="G344" s="397">
        <v>0</v>
      </c>
      <c r="H344" s="397">
        <v>0</v>
      </c>
      <c r="I344" s="397">
        <v>0</v>
      </c>
      <c r="J344" s="409"/>
    </row>
    <row r="345" spans="2:10" s="410" customFormat="1" ht="21" customHeight="1">
      <c r="B345" s="404">
        <v>3639</v>
      </c>
      <c r="C345" s="405">
        <v>5169</v>
      </c>
      <c r="D345" s="406" t="s">
        <v>62</v>
      </c>
      <c r="E345" s="397">
        <v>35.57</v>
      </c>
      <c r="F345" s="407">
        <v>40.07</v>
      </c>
      <c r="G345" s="397">
        <v>52.78</v>
      </c>
      <c r="H345" s="397">
        <v>21.4</v>
      </c>
      <c r="I345" s="397">
        <v>40</v>
      </c>
      <c r="J345" s="409"/>
    </row>
    <row r="346" spans="2:10" s="410" customFormat="1" ht="21" customHeight="1">
      <c r="B346" s="404">
        <v>3639</v>
      </c>
      <c r="C346" s="405">
        <v>5171</v>
      </c>
      <c r="D346" s="406" t="s">
        <v>64</v>
      </c>
      <c r="E346" s="397">
        <v>48.09</v>
      </c>
      <c r="F346" s="407">
        <v>42.51</v>
      </c>
      <c r="G346" s="397">
        <v>78.02</v>
      </c>
      <c r="H346" s="397">
        <v>135.59</v>
      </c>
      <c r="I346" s="397">
        <v>90</v>
      </c>
      <c r="J346" s="409"/>
    </row>
    <row r="347" spans="2:10" s="410" customFormat="1" ht="21" customHeight="1">
      <c r="B347" s="404">
        <v>3639</v>
      </c>
      <c r="C347" s="405">
        <v>5329</v>
      </c>
      <c r="D347" s="406" t="s">
        <v>150</v>
      </c>
      <c r="E347" s="397">
        <v>0</v>
      </c>
      <c r="F347" s="407">
        <v>0</v>
      </c>
      <c r="G347" s="397">
        <v>26.54</v>
      </c>
      <c r="H347" s="397">
        <v>19.42</v>
      </c>
      <c r="I347" s="397">
        <v>0</v>
      </c>
      <c r="J347" s="409"/>
    </row>
    <row r="348" spans="2:10" s="410" customFormat="1" ht="21" customHeight="1">
      <c r="B348" s="404">
        <v>3639</v>
      </c>
      <c r="C348" s="405">
        <v>5424</v>
      </c>
      <c r="D348" s="406" t="s">
        <v>326</v>
      </c>
      <c r="E348" s="397">
        <v>0</v>
      </c>
      <c r="F348" s="407">
        <v>0</v>
      </c>
      <c r="G348" s="397">
        <v>0</v>
      </c>
      <c r="H348" s="397">
        <v>4.31</v>
      </c>
      <c r="I348" s="397">
        <v>0</v>
      </c>
      <c r="J348" s="409"/>
    </row>
    <row r="349" spans="2:10" s="410" customFormat="1" ht="21" customHeight="1">
      <c r="B349" s="404">
        <v>3639</v>
      </c>
      <c r="C349" s="405">
        <v>6121</v>
      </c>
      <c r="D349" s="406" t="s">
        <v>65</v>
      </c>
      <c r="E349" s="397">
        <v>0</v>
      </c>
      <c r="F349" s="407">
        <v>0</v>
      </c>
      <c r="G349" s="397">
        <v>249.9</v>
      </c>
      <c r="H349" s="397">
        <v>498.76</v>
      </c>
      <c r="I349" s="397">
        <v>440</v>
      </c>
      <c r="J349" s="409" t="s">
        <v>243</v>
      </c>
    </row>
    <row r="350" spans="2:10" s="410" customFormat="1" ht="21" customHeight="1">
      <c r="B350" s="404">
        <v>3639</v>
      </c>
      <c r="C350" s="405">
        <v>6122</v>
      </c>
      <c r="D350" s="406" t="s">
        <v>94</v>
      </c>
      <c r="E350" s="397">
        <v>0</v>
      </c>
      <c r="F350" s="407">
        <v>0</v>
      </c>
      <c r="G350" s="397">
        <v>0</v>
      </c>
      <c r="H350" s="397">
        <v>0</v>
      </c>
      <c r="I350" s="397">
        <v>0</v>
      </c>
      <c r="J350" s="409"/>
    </row>
    <row r="351" spans="2:10" s="410" customFormat="1" ht="21" customHeight="1">
      <c r="B351" s="404">
        <v>3639</v>
      </c>
      <c r="C351" s="405">
        <v>6130</v>
      </c>
      <c r="D351" s="406" t="s">
        <v>95</v>
      </c>
      <c r="E351" s="397">
        <v>90.63</v>
      </c>
      <c r="F351" s="407">
        <v>528.2</v>
      </c>
      <c r="G351" s="397">
        <v>1.55</v>
      </c>
      <c r="H351" s="397">
        <v>26.66</v>
      </c>
      <c r="I351" s="397">
        <v>102</v>
      </c>
      <c r="J351" s="409"/>
    </row>
    <row r="352" spans="2:10" s="515" customFormat="1" ht="21" customHeight="1">
      <c r="B352" s="510">
        <v>3639</v>
      </c>
      <c r="C352" s="511" t="s">
        <v>19</v>
      </c>
      <c r="D352" s="512" t="s">
        <v>97</v>
      </c>
      <c r="E352" s="513">
        <f>SUM(E330:E351)</f>
        <v>1446.6</v>
      </c>
      <c r="F352" s="516">
        <f>SUM(F330:F351)</f>
        <v>1840.37</v>
      </c>
      <c r="G352" s="513">
        <f>SUM(G330:G351)</f>
        <v>1651.87</v>
      </c>
      <c r="H352" s="513">
        <f>SUM(H330:H351)</f>
        <v>2283.05</v>
      </c>
      <c r="I352" s="513">
        <f>SUM(I330:I351)</f>
        <v>2197</v>
      </c>
      <c r="J352" s="514"/>
    </row>
    <row r="353" spans="2:10" s="417" customFormat="1" ht="21" customHeight="1">
      <c r="B353" s="426">
        <v>363</v>
      </c>
      <c r="C353" s="412" t="s">
        <v>21</v>
      </c>
      <c r="D353" s="413" t="s">
        <v>96</v>
      </c>
      <c r="E353" s="414">
        <f>E304+E310+E317+E321+E324+E352</f>
        <v>4118.5</v>
      </c>
      <c r="F353" s="427">
        <f>F304+F310+F317+F321+F324+F352</f>
        <v>2689.81</v>
      </c>
      <c r="G353" s="414">
        <f>G304+G310+G317+G321+G324+G352</f>
        <v>2885.91</v>
      </c>
      <c r="H353" s="414">
        <f>H304+H310+H317+H321+H324+H352</f>
        <v>3068.26</v>
      </c>
      <c r="I353" s="414">
        <f>I304+I310+I317+I321+I324+I352</f>
        <v>3091</v>
      </c>
      <c r="J353" s="416"/>
    </row>
    <row r="354" spans="2:10" s="468" customFormat="1" ht="21" customHeight="1">
      <c r="B354" s="432">
        <v>3722</v>
      </c>
      <c r="C354" s="433">
        <v>5138</v>
      </c>
      <c r="D354" s="434" t="s">
        <v>81</v>
      </c>
      <c r="E354" s="436">
        <v>0</v>
      </c>
      <c r="F354" s="435">
        <v>14.76</v>
      </c>
      <c r="G354" s="436">
        <v>7.56</v>
      </c>
      <c r="H354" s="436">
        <v>0</v>
      </c>
      <c r="I354" s="436">
        <v>5</v>
      </c>
      <c r="J354" s="467"/>
    </row>
    <row r="355" spans="2:10" s="410" customFormat="1" ht="21" customHeight="1">
      <c r="B355" s="404">
        <v>3722</v>
      </c>
      <c r="C355" s="405">
        <v>5139</v>
      </c>
      <c r="D355" s="406" t="s">
        <v>71</v>
      </c>
      <c r="E355" s="397">
        <v>9.35</v>
      </c>
      <c r="F355" s="407">
        <v>1.75</v>
      </c>
      <c r="G355" s="397">
        <v>10.53</v>
      </c>
      <c r="H355" s="397">
        <v>11.44</v>
      </c>
      <c r="I355" s="397">
        <v>10</v>
      </c>
      <c r="J355" s="409"/>
    </row>
    <row r="356" spans="2:10" s="410" customFormat="1" ht="21" customHeight="1">
      <c r="B356" s="404">
        <v>3722</v>
      </c>
      <c r="C356" s="405">
        <v>5169</v>
      </c>
      <c r="D356" s="406" t="s">
        <v>62</v>
      </c>
      <c r="E356" s="397">
        <v>699.89</v>
      </c>
      <c r="F356" s="407">
        <v>764.17</v>
      </c>
      <c r="G356" s="397">
        <v>833.12</v>
      </c>
      <c r="H356" s="397">
        <v>899.2</v>
      </c>
      <c r="I356" s="397">
        <v>980</v>
      </c>
      <c r="J356" s="409"/>
    </row>
    <row r="357" spans="2:10" s="410" customFormat="1" ht="21" customHeight="1">
      <c r="B357" s="404">
        <v>3722</v>
      </c>
      <c r="C357" s="405">
        <v>5171</v>
      </c>
      <c r="D357" s="406" t="s">
        <v>64</v>
      </c>
      <c r="E357" s="397">
        <v>0</v>
      </c>
      <c r="F357" s="407">
        <v>0</v>
      </c>
      <c r="G357" s="397">
        <v>8.32</v>
      </c>
      <c r="H357" s="397">
        <v>0</v>
      </c>
      <c r="I357" s="397">
        <v>0</v>
      </c>
      <c r="J357" s="409"/>
    </row>
    <row r="358" spans="2:10" s="410" customFormat="1" ht="21" customHeight="1">
      <c r="B358" s="404">
        <v>3722</v>
      </c>
      <c r="C358" s="405">
        <v>6121</v>
      </c>
      <c r="D358" s="406" t="s">
        <v>65</v>
      </c>
      <c r="E358" s="397">
        <v>0</v>
      </c>
      <c r="F358" s="407">
        <v>0</v>
      </c>
      <c r="G358" s="397">
        <v>0</v>
      </c>
      <c r="H358" s="397">
        <v>0</v>
      </c>
      <c r="I358" s="397">
        <v>0</v>
      </c>
      <c r="J358" s="409"/>
    </row>
    <row r="359" spans="2:10" s="515" customFormat="1" ht="21" customHeight="1">
      <c r="B359" s="510">
        <v>3722</v>
      </c>
      <c r="C359" s="511" t="s">
        <v>19</v>
      </c>
      <c r="D359" s="512" t="s">
        <v>50</v>
      </c>
      <c r="E359" s="513">
        <f>SUM(E354:E358)</f>
        <v>709.24</v>
      </c>
      <c r="F359" s="513">
        <f>SUM(F354:F358)</f>
        <v>780.68</v>
      </c>
      <c r="G359" s="513">
        <f>SUM(G354:G358)</f>
        <v>859.5300000000001</v>
      </c>
      <c r="H359" s="513">
        <f>SUM(H354:H358)</f>
        <v>910.6400000000001</v>
      </c>
      <c r="I359" s="513">
        <f>SUM(I354:I358)</f>
        <v>995</v>
      </c>
      <c r="J359" s="514"/>
    </row>
    <row r="360" spans="2:10" s="417" customFormat="1" ht="21" customHeight="1">
      <c r="B360" s="443">
        <v>372</v>
      </c>
      <c r="C360" s="444" t="s">
        <v>21</v>
      </c>
      <c r="D360" s="445" t="s">
        <v>52</v>
      </c>
      <c r="E360" s="446">
        <f>E359</f>
        <v>709.24</v>
      </c>
      <c r="F360" s="459">
        <f>F359</f>
        <v>780.68</v>
      </c>
      <c r="G360" s="446">
        <f>G359</f>
        <v>859.5300000000001</v>
      </c>
      <c r="H360" s="446">
        <f>H359</f>
        <v>910.6400000000001</v>
      </c>
      <c r="I360" s="446">
        <f>I359</f>
        <v>995</v>
      </c>
      <c r="J360" s="416"/>
    </row>
    <row r="361" spans="2:10" s="410" customFormat="1" ht="21" customHeight="1">
      <c r="B361" s="404">
        <v>3745</v>
      </c>
      <c r="C361" s="405">
        <v>5021</v>
      </c>
      <c r="D361" s="406" t="s">
        <v>75</v>
      </c>
      <c r="E361" s="397">
        <v>60.14</v>
      </c>
      <c r="F361" s="407">
        <v>56.24</v>
      </c>
      <c r="G361" s="397">
        <v>55.08</v>
      </c>
      <c r="H361" s="397">
        <v>0</v>
      </c>
      <c r="I361" s="397">
        <v>0</v>
      </c>
      <c r="J361" s="409"/>
    </row>
    <row r="362" spans="2:10" s="410" customFormat="1" ht="21" customHeight="1">
      <c r="B362" s="404">
        <v>3745</v>
      </c>
      <c r="C362" s="405">
        <v>5139</v>
      </c>
      <c r="D362" s="406" t="s">
        <v>71</v>
      </c>
      <c r="E362" s="397">
        <v>47.02</v>
      </c>
      <c r="F362" s="407">
        <v>49.26</v>
      </c>
      <c r="G362" s="397">
        <v>15.64</v>
      </c>
      <c r="H362" s="397">
        <v>2.5</v>
      </c>
      <c r="I362" s="397">
        <v>8</v>
      </c>
      <c r="J362" s="409"/>
    </row>
    <row r="363" spans="2:10" s="410" customFormat="1" ht="21" customHeight="1">
      <c r="B363" s="404">
        <v>3745</v>
      </c>
      <c r="C363" s="405">
        <v>5156</v>
      </c>
      <c r="D363" s="406" t="s">
        <v>82</v>
      </c>
      <c r="E363" s="397">
        <v>13.7</v>
      </c>
      <c r="F363" s="407">
        <v>14.18</v>
      </c>
      <c r="G363" s="397">
        <v>12.02</v>
      </c>
      <c r="H363" s="397">
        <v>11.9</v>
      </c>
      <c r="I363" s="397">
        <v>13</v>
      </c>
      <c r="J363" s="409"/>
    </row>
    <row r="364" spans="2:10" s="410" customFormat="1" ht="21" customHeight="1">
      <c r="B364" s="404">
        <v>3745</v>
      </c>
      <c r="C364" s="405">
        <v>5169</v>
      </c>
      <c r="D364" s="406" t="s">
        <v>62</v>
      </c>
      <c r="E364" s="397">
        <v>53</v>
      </c>
      <c r="F364" s="407">
        <v>76.62</v>
      </c>
      <c r="G364" s="397">
        <v>157.8</v>
      </c>
      <c r="H364" s="397">
        <v>83.87</v>
      </c>
      <c r="I364" s="397">
        <v>160</v>
      </c>
      <c r="J364" s="409"/>
    </row>
    <row r="365" spans="2:10" s="410" customFormat="1" ht="21" customHeight="1">
      <c r="B365" s="404">
        <v>3745</v>
      </c>
      <c r="C365" s="405">
        <v>5171</v>
      </c>
      <c r="D365" s="406" t="s">
        <v>64</v>
      </c>
      <c r="E365" s="397">
        <v>177.28</v>
      </c>
      <c r="F365" s="407">
        <v>228.52</v>
      </c>
      <c r="G365" s="397">
        <v>97.21</v>
      </c>
      <c r="H365" s="397">
        <v>194.77</v>
      </c>
      <c r="I365" s="397">
        <v>135</v>
      </c>
      <c r="J365" s="409"/>
    </row>
    <row r="366" spans="2:10" s="515" customFormat="1" ht="21" customHeight="1">
      <c r="B366" s="510">
        <v>3745</v>
      </c>
      <c r="C366" s="511" t="s">
        <v>19</v>
      </c>
      <c r="D366" s="512" t="s">
        <v>127</v>
      </c>
      <c r="E366" s="513">
        <f>SUM(E361:E365)</f>
        <v>351.14</v>
      </c>
      <c r="F366" s="516">
        <f>SUM(F361:F365)</f>
        <v>424.82000000000005</v>
      </c>
      <c r="G366" s="513">
        <f>SUM(G361:G365)</f>
        <v>337.75</v>
      </c>
      <c r="H366" s="513">
        <f>SUM(H361:H365)</f>
        <v>293.04</v>
      </c>
      <c r="I366" s="513">
        <f>SUM(I361:I365)</f>
        <v>316</v>
      </c>
      <c r="J366" s="514"/>
    </row>
    <row r="367" spans="2:10" s="417" customFormat="1" ht="21" customHeight="1">
      <c r="B367" s="426">
        <v>374</v>
      </c>
      <c r="C367" s="412" t="s">
        <v>21</v>
      </c>
      <c r="D367" s="413" t="s">
        <v>98</v>
      </c>
      <c r="E367" s="414">
        <f>E366</f>
        <v>351.14</v>
      </c>
      <c r="F367" s="427">
        <f>F366</f>
        <v>424.82000000000005</v>
      </c>
      <c r="G367" s="414">
        <f>G366</f>
        <v>337.75</v>
      </c>
      <c r="H367" s="414">
        <f>H366</f>
        <v>293.04</v>
      </c>
      <c r="I367" s="414">
        <f>I366</f>
        <v>316</v>
      </c>
      <c r="J367" s="416"/>
    </row>
    <row r="368" spans="2:10" s="410" customFormat="1" ht="21" customHeight="1">
      <c r="B368" s="404">
        <v>3792</v>
      </c>
      <c r="C368" s="405">
        <v>5139</v>
      </c>
      <c r="D368" s="406" t="s">
        <v>71</v>
      </c>
      <c r="E368" s="397">
        <v>35</v>
      </c>
      <c r="F368" s="407">
        <v>0</v>
      </c>
      <c r="G368" s="397">
        <v>0</v>
      </c>
      <c r="H368" s="397">
        <v>0</v>
      </c>
      <c r="I368" s="397">
        <v>0</v>
      </c>
      <c r="J368" s="409"/>
    </row>
    <row r="369" spans="2:10" s="410" customFormat="1" ht="21" customHeight="1">
      <c r="B369" s="404">
        <v>3792</v>
      </c>
      <c r="C369" s="405">
        <v>5169</v>
      </c>
      <c r="D369" s="406" t="s">
        <v>62</v>
      </c>
      <c r="E369" s="397">
        <v>5.6</v>
      </c>
      <c r="F369" s="407">
        <v>0</v>
      </c>
      <c r="G369" s="397">
        <v>0</v>
      </c>
      <c r="H369" s="397">
        <v>0</v>
      </c>
      <c r="I369" s="397">
        <v>0</v>
      </c>
      <c r="J369" s="409"/>
    </row>
    <row r="370" spans="2:10" s="410" customFormat="1" ht="21" customHeight="1">
      <c r="B370" s="404">
        <v>3792</v>
      </c>
      <c r="C370" s="405">
        <v>5171</v>
      </c>
      <c r="D370" s="406" t="s">
        <v>64</v>
      </c>
      <c r="E370" s="397">
        <v>31.99</v>
      </c>
      <c r="F370" s="407">
        <v>13.21</v>
      </c>
      <c r="G370" s="397">
        <v>0</v>
      </c>
      <c r="H370" s="397">
        <v>0</v>
      </c>
      <c r="I370" s="397">
        <v>0</v>
      </c>
      <c r="J370" s="409"/>
    </row>
    <row r="371" spans="2:10" s="515" customFormat="1" ht="21" customHeight="1">
      <c r="B371" s="510">
        <v>3792</v>
      </c>
      <c r="C371" s="511" t="s">
        <v>19</v>
      </c>
      <c r="D371" s="512" t="s">
        <v>99</v>
      </c>
      <c r="E371" s="513">
        <f>SUM(E368:E370)</f>
        <v>72.59</v>
      </c>
      <c r="F371" s="516">
        <f>SUM(F368:F370)</f>
        <v>13.21</v>
      </c>
      <c r="G371" s="513">
        <f>SUM(G368:G370)</f>
        <v>0</v>
      </c>
      <c r="H371" s="513">
        <f>SUM(H368:H370)</f>
        <v>0</v>
      </c>
      <c r="I371" s="513">
        <f>SUM(I368:I370)</f>
        <v>0</v>
      </c>
      <c r="J371" s="514"/>
    </row>
    <row r="372" spans="2:10" s="417" customFormat="1" ht="21" customHeight="1">
      <c r="B372" s="426">
        <v>379</v>
      </c>
      <c r="C372" s="412" t="s">
        <v>21</v>
      </c>
      <c r="D372" s="413" t="s">
        <v>100</v>
      </c>
      <c r="E372" s="414">
        <f>E371</f>
        <v>72.59</v>
      </c>
      <c r="F372" s="427">
        <f>F371</f>
        <v>13.21</v>
      </c>
      <c r="G372" s="414">
        <f>G371</f>
        <v>0</v>
      </c>
      <c r="H372" s="414">
        <f>H371</f>
        <v>0</v>
      </c>
      <c r="I372" s="414">
        <f>I371</f>
        <v>0</v>
      </c>
      <c r="J372" s="416"/>
    </row>
    <row r="373" spans="2:10" s="410" customFormat="1" ht="21" customHeight="1">
      <c r="B373" s="404">
        <v>4349</v>
      </c>
      <c r="C373" s="405">
        <v>5499</v>
      </c>
      <c r="D373" s="406" t="s">
        <v>104</v>
      </c>
      <c r="E373" s="397">
        <v>11.1</v>
      </c>
      <c r="F373" s="407">
        <v>0</v>
      </c>
      <c r="G373" s="397">
        <v>0</v>
      </c>
      <c r="H373" s="397">
        <v>0</v>
      </c>
      <c r="I373" s="397">
        <v>0</v>
      </c>
      <c r="J373" s="409"/>
    </row>
    <row r="374" spans="2:10" s="515" customFormat="1" ht="21" customHeight="1">
      <c r="B374" s="510">
        <v>4349</v>
      </c>
      <c r="C374" s="511" t="s">
        <v>19</v>
      </c>
      <c r="D374" s="512" t="s">
        <v>198</v>
      </c>
      <c r="E374" s="513">
        <f aca="true" t="shared" si="8" ref="E374:H375">E373</f>
        <v>11.1</v>
      </c>
      <c r="F374" s="516">
        <f t="shared" si="8"/>
        <v>0</v>
      </c>
      <c r="G374" s="513">
        <f t="shared" si="8"/>
        <v>0</v>
      </c>
      <c r="H374" s="513">
        <f t="shared" si="8"/>
        <v>0</v>
      </c>
      <c r="I374" s="513">
        <f>I373</f>
        <v>0</v>
      </c>
      <c r="J374" s="514"/>
    </row>
    <row r="375" spans="2:10" s="417" customFormat="1" ht="21" customHeight="1">
      <c r="B375" s="426">
        <v>434</v>
      </c>
      <c r="C375" s="412" t="s">
        <v>21</v>
      </c>
      <c r="D375" s="413" t="s">
        <v>105</v>
      </c>
      <c r="E375" s="414">
        <f t="shared" si="8"/>
        <v>11.1</v>
      </c>
      <c r="F375" s="427">
        <f t="shared" si="8"/>
        <v>0</v>
      </c>
      <c r="G375" s="414">
        <f t="shared" si="8"/>
        <v>0</v>
      </c>
      <c r="H375" s="414">
        <f t="shared" si="8"/>
        <v>0</v>
      </c>
      <c r="I375" s="414">
        <f>I374</f>
        <v>0</v>
      </c>
      <c r="J375" s="416"/>
    </row>
    <row r="376" spans="2:10" s="410" customFormat="1" ht="21" customHeight="1">
      <c r="B376" s="404">
        <v>4351</v>
      </c>
      <c r="C376" s="405">
        <v>5011</v>
      </c>
      <c r="D376" s="406" t="s">
        <v>91</v>
      </c>
      <c r="E376" s="397">
        <v>357.55</v>
      </c>
      <c r="F376" s="407">
        <v>346.78</v>
      </c>
      <c r="G376" s="397">
        <v>123.46</v>
      </c>
      <c r="H376" s="397">
        <v>11.25</v>
      </c>
      <c r="I376" s="397">
        <v>0</v>
      </c>
      <c r="J376" s="409"/>
    </row>
    <row r="377" spans="2:10" s="410" customFormat="1" ht="21" customHeight="1">
      <c r="B377" s="404">
        <v>4351</v>
      </c>
      <c r="C377" s="405">
        <v>5024</v>
      </c>
      <c r="D377" s="406" t="s">
        <v>264</v>
      </c>
      <c r="E377" s="397">
        <v>0</v>
      </c>
      <c r="F377" s="407">
        <v>0</v>
      </c>
      <c r="G377" s="397">
        <v>91.57</v>
      </c>
      <c r="H377" s="397">
        <v>0</v>
      </c>
      <c r="I377" s="397">
        <v>0</v>
      </c>
      <c r="J377" s="409"/>
    </row>
    <row r="378" spans="2:10" s="410" customFormat="1" ht="21" customHeight="1">
      <c r="B378" s="404">
        <v>4351</v>
      </c>
      <c r="C378" s="405">
        <v>5031</v>
      </c>
      <c r="D378" s="406" t="s">
        <v>76</v>
      </c>
      <c r="E378" s="397">
        <v>92.97</v>
      </c>
      <c r="F378" s="407">
        <v>87.04</v>
      </c>
      <c r="G378" s="397">
        <v>32.05</v>
      </c>
      <c r="H378" s="397">
        <v>0</v>
      </c>
      <c r="I378" s="397">
        <v>0</v>
      </c>
      <c r="J378" s="409"/>
    </row>
    <row r="379" spans="2:10" s="410" customFormat="1" ht="21" customHeight="1">
      <c r="B379" s="404">
        <v>4351</v>
      </c>
      <c r="C379" s="405">
        <v>5032</v>
      </c>
      <c r="D379" s="406" t="s">
        <v>77</v>
      </c>
      <c r="E379" s="397">
        <v>32.18</v>
      </c>
      <c r="F379" s="407">
        <v>30.13</v>
      </c>
      <c r="G379" s="397">
        <v>13.03</v>
      </c>
      <c r="H379" s="397">
        <v>0</v>
      </c>
      <c r="I379" s="397">
        <v>0</v>
      </c>
      <c r="J379" s="409"/>
    </row>
    <row r="380" spans="2:10" s="410" customFormat="1" ht="21" customHeight="1">
      <c r="B380" s="404">
        <v>4351</v>
      </c>
      <c r="C380" s="405">
        <v>5132</v>
      </c>
      <c r="D380" s="406" t="s">
        <v>92</v>
      </c>
      <c r="E380" s="397">
        <v>2.74</v>
      </c>
      <c r="F380" s="407">
        <v>0</v>
      </c>
      <c r="G380" s="397">
        <v>0</v>
      </c>
      <c r="H380" s="397">
        <v>0</v>
      </c>
      <c r="I380" s="397">
        <v>0</v>
      </c>
      <c r="J380" s="409"/>
    </row>
    <row r="381" spans="2:10" s="410" customFormat="1" ht="21" customHeight="1">
      <c r="B381" s="404">
        <v>4351</v>
      </c>
      <c r="C381" s="405">
        <v>5137</v>
      </c>
      <c r="D381" s="406" t="s">
        <v>78</v>
      </c>
      <c r="E381" s="397">
        <v>14.68</v>
      </c>
      <c r="F381" s="407">
        <v>0</v>
      </c>
      <c r="G381" s="397">
        <v>0</v>
      </c>
      <c r="H381" s="397">
        <v>0</v>
      </c>
      <c r="I381" s="397">
        <v>5</v>
      </c>
      <c r="J381" s="409"/>
    </row>
    <row r="382" spans="2:10" s="410" customFormat="1" ht="21" customHeight="1">
      <c r="B382" s="404">
        <v>4351</v>
      </c>
      <c r="C382" s="405">
        <v>5139</v>
      </c>
      <c r="D382" s="406" t="s">
        <v>71</v>
      </c>
      <c r="E382" s="397">
        <v>3.83</v>
      </c>
      <c r="F382" s="407">
        <v>4.84</v>
      </c>
      <c r="G382" s="397">
        <v>1.5</v>
      </c>
      <c r="H382" s="397">
        <v>0</v>
      </c>
      <c r="I382" s="397">
        <v>1</v>
      </c>
      <c r="J382" s="409"/>
    </row>
    <row r="383" spans="2:10" s="410" customFormat="1" ht="21" customHeight="1">
      <c r="B383" s="404">
        <v>4351</v>
      </c>
      <c r="C383" s="405">
        <v>5151</v>
      </c>
      <c r="D383" s="406" t="s">
        <v>88</v>
      </c>
      <c r="E383" s="397">
        <v>25.24</v>
      </c>
      <c r="F383" s="407">
        <v>18.81</v>
      </c>
      <c r="G383" s="397">
        <v>17.53</v>
      </c>
      <c r="H383" s="397">
        <v>21.98</v>
      </c>
      <c r="I383" s="397">
        <v>22</v>
      </c>
      <c r="J383" s="409"/>
    </row>
    <row r="384" spans="2:10" s="410" customFormat="1" ht="21" customHeight="1">
      <c r="B384" s="404">
        <v>4351</v>
      </c>
      <c r="C384" s="405">
        <v>5154</v>
      </c>
      <c r="D384" s="406" t="s">
        <v>68</v>
      </c>
      <c r="E384" s="397">
        <v>1.62</v>
      </c>
      <c r="F384" s="407">
        <v>1.99</v>
      </c>
      <c r="G384" s="397">
        <v>3.44</v>
      </c>
      <c r="H384" s="397">
        <v>1.65</v>
      </c>
      <c r="I384" s="397">
        <v>3</v>
      </c>
      <c r="J384" s="409"/>
    </row>
    <row r="385" spans="2:10" s="410" customFormat="1" ht="21" customHeight="1">
      <c r="B385" s="404">
        <v>4351</v>
      </c>
      <c r="C385" s="405">
        <v>5156</v>
      </c>
      <c r="D385" s="406" t="s">
        <v>82</v>
      </c>
      <c r="E385" s="397">
        <v>13.04</v>
      </c>
      <c r="F385" s="407">
        <v>17</v>
      </c>
      <c r="G385" s="397">
        <v>3.65</v>
      </c>
      <c r="H385" s="397">
        <v>12.95</v>
      </c>
      <c r="I385" s="397">
        <v>11</v>
      </c>
      <c r="J385" s="409"/>
    </row>
    <row r="386" spans="2:10" s="410" customFormat="1" ht="21" customHeight="1">
      <c r="B386" s="404">
        <v>4351</v>
      </c>
      <c r="C386" s="405">
        <v>5161</v>
      </c>
      <c r="D386" s="406" t="s">
        <v>101</v>
      </c>
      <c r="E386" s="397">
        <v>0.04</v>
      </c>
      <c r="F386" s="407">
        <v>0.05</v>
      </c>
      <c r="G386" s="397">
        <v>0</v>
      </c>
      <c r="H386" s="397">
        <v>0</v>
      </c>
      <c r="I386" s="397">
        <v>0</v>
      </c>
      <c r="J386" s="409"/>
    </row>
    <row r="387" spans="2:10" s="410" customFormat="1" ht="21" customHeight="1">
      <c r="B387" s="404">
        <v>4351</v>
      </c>
      <c r="C387" s="405">
        <v>5162</v>
      </c>
      <c r="D387" s="406" t="s">
        <v>93</v>
      </c>
      <c r="E387" s="397">
        <v>12.15</v>
      </c>
      <c r="F387" s="407">
        <v>11.32</v>
      </c>
      <c r="G387" s="397">
        <v>4.22</v>
      </c>
      <c r="H387" s="397">
        <v>0</v>
      </c>
      <c r="I387" s="397">
        <v>0</v>
      </c>
      <c r="J387" s="409"/>
    </row>
    <row r="388" spans="2:10" s="410" customFormat="1" ht="21" customHeight="1">
      <c r="B388" s="404">
        <v>4351</v>
      </c>
      <c r="C388" s="405">
        <v>5167</v>
      </c>
      <c r="D388" s="406" t="s">
        <v>102</v>
      </c>
      <c r="E388" s="397">
        <v>2</v>
      </c>
      <c r="F388" s="407">
        <v>0.8</v>
      </c>
      <c r="G388" s="397">
        <v>0</v>
      </c>
      <c r="H388" s="397">
        <v>0</v>
      </c>
      <c r="I388" s="397">
        <v>0</v>
      </c>
      <c r="J388" s="409"/>
    </row>
    <row r="389" spans="2:10" s="410" customFormat="1" ht="21" customHeight="1">
      <c r="B389" s="404">
        <v>4351</v>
      </c>
      <c r="C389" s="405">
        <v>5169</v>
      </c>
      <c r="D389" s="406" t="s">
        <v>62</v>
      </c>
      <c r="E389" s="397">
        <v>0.6</v>
      </c>
      <c r="F389" s="407">
        <v>109.02</v>
      </c>
      <c r="G389" s="397">
        <v>133.57</v>
      </c>
      <c r="H389" s="397">
        <v>77.26</v>
      </c>
      <c r="I389" s="397">
        <v>80</v>
      </c>
      <c r="J389" s="409"/>
    </row>
    <row r="390" spans="2:10" s="410" customFormat="1" ht="21" customHeight="1">
      <c r="B390" s="404">
        <v>4351</v>
      </c>
      <c r="C390" s="405">
        <v>5171</v>
      </c>
      <c r="D390" s="406" t="s">
        <v>64</v>
      </c>
      <c r="E390" s="397">
        <v>14.21</v>
      </c>
      <c r="F390" s="407">
        <v>1.83</v>
      </c>
      <c r="G390" s="397">
        <v>0</v>
      </c>
      <c r="H390" s="397">
        <v>0</v>
      </c>
      <c r="I390" s="397">
        <v>30</v>
      </c>
      <c r="J390" s="409"/>
    </row>
    <row r="391" spans="2:10" s="410" customFormat="1" ht="21" customHeight="1">
      <c r="B391" s="404">
        <v>4351</v>
      </c>
      <c r="C391" s="405">
        <v>5182</v>
      </c>
      <c r="D391" s="406" t="s">
        <v>103</v>
      </c>
      <c r="E391" s="397">
        <v>0.25</v>
      </c>
      <c r="F391" s="407">
        <v>0</v>
      </c>
      <c r="G391" s="397">
        <v>0</v>
      </c>
      <c r="H391" s="397">
        <v>0</v>
      </c>
      <c r="I391" s="397">
        <v>0</v>
      </c>
      <c r="J391" s="409"/>
    </row>
    <row r="392" spans="2:10" s="410" customFormat="1" ht="21" customHeight="1">
      <c r="B392" s="404">
        <v>4351</v>
      </c>
      <c r="C392" s="405">
        <v>6121</v>
      </c>
      <c r="D392" s="406" t="s">
        <v>65</v>
      </c>
      <c r="E392" s="397">
        <v>0</v>
      </c>
      <c r="F392" s="407">
        <v>0</v>
      </c>
      <c r="G392" s="397">
        <v>0</v>
      </c>
      <c r="H392" s="397">
        <v>0</v>
      </c>
      <c r="I392" s="397">
        <v>0</v>
      </c>
      <c r="J392" s="409" t="s">
        <v>245</v>
      </c>
    </row>
    <row r="393" spans="2:10" s="515" customFormat="1" ht="21" customHeight="1">
      <c r="B393" s="510">
        <v>4351</v>
      </c>
      <c r="C393" s="511" t="s">
        <v>19</v>
      </c>
      <c r="D393" s="512" t="s">
        <v>213</v>
      </c>
      <c r="E393" s="513">
        <f>SUM(E376:E392)</f>
        <v>573.0999999999999</v>
      </c>
      <c r="F393" s="516">
        <f>SUM(F376:F392)</f>
        <v>629.61</v>
      </c>
      <c r="G393" s="513">
        <f>SUM(G376:G392)</f>
        <v>424.02</v>
      </c>
      <c r="H393" s="513">
        <f>SUM(H376:H392)</f>
        <v>125.09</v>
      </c>
      <c r="I393" s="513">
        <f>SUM(I376:I392)</f>
        <v>152</v>
      </c>
      <c r="J393" s="514"/>
    </row>
    <row r="394" spans="1:10" s="417" customFormat="1" ht="21" customHeight="1" thickBot="1">
      <c r="A394" s="596"/>
      <c r="B394" s="443">
        <v>435</v>
      </c>
      <c r="C394" s="444" t="s">
        <v>21</v>
      </c>
      <c r="D394" s="445" t="s">
        <v>191</v>
      </c>
      <c r="E394" s="446">
        <f>SUM(E376:E392)</f>
        <v>573.0999999999999</v>
      </c>
      <c r="F394" s="459">
        <f>SUM(F376:F392)</f>
        <v>629.61</v>
      </c>
      <c r="G394" s="446">
        <f>SUM(G376:G392)</f>
        <v>424.02</v>
      </c>
      <c r="H394" s="519">
        <f>SUM(H376:H392)</f>
        <v>125.09</v>
      </c>
      <c r="I394" s="519">
        <f>SUM(I376:I392)</f>
        <v>152</v>
      </c>
      <c r="J394" s="416"/>
    </row>
    <row r="395" spans="2:10" s="596" customFormat="1" ht="21" customHeight="1">
      <c r="B395" s="590"/>
      <c r="C395" s="590"/>
      <c r="D395" s="590"/>
      <c r="E395" s="591"/>
      <c r="F395" s="591"/>
      <c r="G395" s="591"/>
      <c r="H395" s="604"/>
      <c r="I395" s="604"/>
      <c r="J395" s="605"/>
    </row>
    <row r="396" spans="2:10" s="596" customFormat="1" ht="21" customHeight="1" thickBot="1">
      <c r="B396" s="606"/>
      <c r="C396" s="606"/>
      <c r="D396" s="606"/>
      <c r="E396" s="607"/>
      <c r="F396" s="607"/>
      <c r="G396" s="607"/>
      <c r="H396" s="604"/>
      <c r="I396" s="604"/>
      <c r="J396" s="605"/>
    </row>
    <row r="397" spans="2:10" s="396" customFormat="1" ht="21.75" customHeight="1">
      <c r="B397" s="934" t="s">
        <v>15</v>
      </c>
      <c r="C397" s="928" t="s">
        <v>16</v>
      </c>
      <c r="D397" s="930" t="s">
        <v>131</v>
      </c>
      <c r="E397" s="926" t="s">
        <v>287</v>
      </c>
      <c r="F397" s="932" t="s">
        <v>286</v>
      </c>
      <c r="G397" s="926" t="s">
        <v>285</v>
      </c>
      <c r="H397" s="926" t="s">
        <v>316</v>
      </c>
      <c r="I397" s="926" t="s">
        <v>317</v>
      </c>
      <c r="J397" s="395"/>
    </row>
    <row r="398" spans="2:10" s="396" customFormat="1" ht="21.75" customHeight="1" thickBot="1">
      <c r="B398" s="935"/>
      <c r="C398" s="929"/>
      <c r="D398" s="931"/>
      <c r="E398" s="927"/>
      <c r="F398" s="933"/>
      <c r="G398" s="927"/>
      <c r="H398" s="927"/>
      <c r="I398" s="927"/>
      <c r="J398" s="395"/>
    </row>
    <row r="399" spans="1:10" s="473" customFormat="1" ht="21" customHeight="1">
      <c r="A399" s="596"/>
      <c r="B399" s="520"/>
      <c r="C399" s="521"/>
      <c r="D399" s="522"/>
      <c r="E399" s="523"/>
      <c r="F399" s="524"/>
      <c r="G399" s="523"/>
      <c r="H399" s="547"/>
      <c r="I399" s="547"/>
      <c r="J399" s="605"/>
    </row>
    <row r="400" spans="1:10" s="410" customFormat="1" ht="21" customHeight="1">
      <c r="A400" s="428"/>
      <c r="B400" s="404">
        <v>5512</v>
      </c>
      <c r="C400" s="405">
        <v>5019</v>
      </c>
      <c r="D400" s="406" t="s">
        <v>106</v>
      </c>
      <c r="E400" s="397">
        <v>10.723</v>
      </c>
      <c r="F400" s="407">
        <v>4.13</v>
      </c>
      <c r="G400" s="397">
        <v>0</v>
      </c>
      <c r="H400" s="463">
        <v>2.67</v>
      </c>
      <c r="I400" s="463">
        <v>4</v>
      </c>
      <c r="J400" s="531"/>
    </row>
    <row r="401" spans="2:10" s="410" customFormat="1" ht="21" customHeight="1">
      <c r="B401" s="404">
        <v>5512</v>
      </c>
      <c r="C401" s="405">
        <v>5021</v>
      </c>
      <c r="D401" s="406" t="s">
        <v>75</v>
      </c>
      <c r="E401" s="397">
        <v>0</v>
      </c>
      <c r="F401" s="407">
        <v>11.11</v>
      </c>
      <c r="G401" s="397">
        <v>12.12</v>
      </c>
      <c r="H401" s="397">
        <v>12.12</v>
      </c>
      <c r="I401" s="397">
        <v>12</v>
      </c>
      <c r="J401" s="409"/>
    </row>
    <row r="402" spans="2:10" s="410" customFormat="1" ht="21" customHeight="1">
      <c r="B402" s="404">
        <v>5512</v>
      </c>
      <c r="C402" s="405">
        <v>5032</v>
      </c>
      <c r="D402" s="406" t="s">
        <v>77</v>
      </c>
      <c r="E402" s="397">
        <v>0</v>
      </c>
      <c r="F402" s="407">
        <v>0</v>
      </c>
      <c r="G402" s="397">
        <v>0</v>
      </c>
      <c r="H402" s="397">
        <v>1.09</v>
      </c>
      <c r="I402" s="397">
        <v>1</v>
      </c>
      <c r="J402" s="409"/>
    </row>
    <row r="403" spans="2:10" s="410" customFormat="1" ht="21" customHeight="1">
      <c r="B403" s="404">
        <v>5512</v>
      </c>
      <c r="C403" s="405">
        <v>5132</v>
      </c>
      <c r="D403" s="406" t="s">
        <v>92</v>
      </c>
      <c r="E403" s="397">
        <v>0</v>
      </c>
      <c r="F403" s="407">
        <v>68.63</v>
      </c>
      <c r="G403" s="397">
        <v>0.91</v>
      </c>
      <c r="H403" s="397">
        <v>0.5</v>
      </c>
      <c r="I403" s="397">
        <v>25</v>
      </c>
      <c r="J403" s="409"/>
    </row>
    <row r="404" spans="2:10" s="410" customFormat="1" ht="21" customHeight="1">
      <c r="B404" s="404">
        <v>5512</v>
      </c>
      <c r="C404" s="405">
        <v>5137</v>
      </c>
      <c r="D404" s="406" t="s">
        <v>78</v>
      </c>
      <c r="E404" s="397">
        <v>10.95</v>
      </c>
      <c r="F404" s="407">
        <v>0</v>
      </c>
      <c r="G404" s="397">
        <v>4.12</v>
      </c>
      <c r="H404" s="397">
        <v>3.58</v>
      </c>
      <c r="I404" s="397">
        <v>10</v>
      </c>
      <c r="J404" s="409"/>
    </row>
    <row r="405" spans="2:10" s="410" customFormat="1" ht="21" customHeight="1">
      <c r="B405" s="404">
        <v>5512</v>
      </c>
      <c r="C405" s="405">
        <v>5139</v>
      </c>
      <c r="D405" s="406" t="s">
        <v>71</v>
      </c>
      <c r="E405" s="397">
        <v>6.66</v>
      </c>
      <c r="F405" s="407">
        <v>28.97</v>
      </c>
      <c r="G405" s="397">
        <v>0</v>
      </c>
      <c r="H405" s="397">
        <v>46.2</v>
      </c>
      <c r="I405" s="397">
        <v>40</v>
      </c>
      <c r="J405" s="409"/>
    </row>
    <row r="406" spans="2:10" s="410" customFormat="1" ht="21" customHeight="1">
      <c r="B406" s="404">
        <v>5512</v>
      </c>
      <c r="C406" s="405">
        <v>5151</v>
      </c>
      <c r="D406" s="406" t="s">
        <v>88</v>
      </c>
      <c r="E406" s="397">
        <v>0.65</v>
      </c>
      <c r="F406" s="407">
        <v>1.52</v>
      </c>
      <c r="G406" s="397">
        <v>0.18</v>
      </c>
      <c r="H406" s="397">
        <v>0.5</v>
      </c>
      <c r="I406" s="397">
        <v>1</v>
      </c>
      <c r="J406" s="409"/>
    </row>
    <row r="407" spans="2:10" s="410" customFormat="1" ht="21" customHeight="1">
      <c r="B407" s="404">
        <v>5512</v>
      </c>
      <c r="C407" s="405">
        <v>5153</v>
      </c>
      <c r="D407" s="406" t="s">
        <v>73</v>
      </c>
      <c r="E407" s="397">
        <v>0</v>
      </c>
      <c r="F407" s="407">
        <v>0</v>
      </c>
      <c r="G407" s="397">
        <v>0</v>
      </c>
      <c r="H407" s="397">
        <v>0</v>
      </c>
      <c r="I407" s="397">
        <v>12</v>
      </c>
      <c r="J407" s="409"/>
    </row>
    <row r="408" spans="2:10" s="410" customFormat="1" ht="21" customHeight="1">
      <c r="B408" s="404">
        <v>5512</v>
      </c>
      <c r="C408" s="405">
        <v>5154</v>
      </c>
      <c r="D408" s="406" t="s">
        <v>68</v>
      </c>
      <c r="E408" s="397">
        <v>72.21</v>
      </c>
      <c r="F408" s="407">
        <v>69.14</v>
      </c>
      <c r="G408" s="397">
        <v>108.46</v>
      </c>
      <c r="H408" s="397">
        <v>51.35</v>
      </c>
      <c r="I408" s="397">
        <v>20</v>
      </c>
      <c r="J408" s="409"/>
    </row>
    <row r="409" spans="2:10" s="410" customFormat="1" ht="21" customHeight="1">
      <c r="B409" s="404">
        <v>5512</v>
      </c>
      <c r="C409" s="405">
        <v>5156</v>
      </c>
      <c r="D409" s="406" t="s">
        <v>82</v>
      </c>
      <c r="E409" s="397">
        <v>14.57</v>
      </c>
      <c r="F409" s="407">
        <v>7.78</v>
      </c>
      <c r="G409" s="397">
        <v>8.61</v>
      </c>
      <c r="H409" s="397">
        <v>13.31</v>
      </c>
      <c r="I409" s="397">
        <v>12</v>
      </c>
      <c r="J409" s="409"/>
    </row>
    <row r="410" spans="2:10" s="410" customFormat="1" ht="21" customHeight="1">
      <c r="B410" s="404">
        <v>5512</v>
      </c>
      <c r="C410" s="405">
        <v>5162</v>
      </c>
      <c r="D410" s="406" t="s">
        <v>93</v>
      </c>
      <c r="E410" s="397">
        <v>7.77</v>
      </c>
      <c r="F410" s="407">
        <v>7.78</v>
      </c>
      <c r="G410" s="397">
        <v>8.99</v>
      </c>
      <c r="H410" s="397">
        <v>3.34</v>
      </c>
      <c r="I410" s="397">
        <v>3</v>
      </c>
      <c r="J410" s="409"/>
    </row>
    <row r="411" spans="2:10" s="410" customFormat="1" ht="21" customHeight="1">
      <c r="B411" s="404">
        <v>5512</v>
      </c>
      <c r="C411" s="405">
        <v>5163</v>
      </c>
      <c r="D411" s="406" t="s">
        <v>107</v>
      </c>
      <c r="E411" s="397">
        <v>11.93</v>
      </c>
      <c r="F411" s="407">
        <v>6.98</v>
      </c>
      <c r="G411" s="397">
        <v>6.98</v>
      </c>
      <c r="H411" s="397">
        <v>6.98</v>
      </c>
      <c r="I411" s="397">
        <v>4</v>
      </c>
      <c r="J411" s="409"/>
    </row>
    <row r="412" spans="2:10" s="410" customFormat="1" ht="21" customHeight="1">
      <c r="B412" s="404">
        <v>5512</v>
      </c>
      <c r="C412" s="405">
        <v>5167</v>
      </c>
      <c r="D412" s="406" t="s">
        <v>102</v>
      </c>
      <c r="E412" s="397">
        <v>4.95</v>
      </c>
      <c r="F412" s="407">
        <v>4.05</v>
      </c>
      <c r="G412" s="397">
        <v>7</v>
      </c>
      <c r="H412" s="397">
        <v>7.2</v>
      </c>
      <c r="I412" s="397">
        <v>4</v>
      </c>
      <c r="J412" s="409"/>
    </row>
    <row r="413" spans="2:10" s="410" customFormat="1" ht="21" customHeight="1">
      <c r="B413" s="404">
        <v>5512</v>
      </c>
      <c r="C413" s="405">
        <v>5169</v>
      </c>
      <c r="D413" s="406" t="s">
        <v>62</v>
      </c>
      <c r="E413" s="397">
        <v>7.63</v>
      </c>
      <c r="F413" s="407">
        <v>13.15</v>
      </c>
      <c r="G413" s="397">
        <v>4.43</v>
      </c>
      <c r="H413" s="397">
        <v>16.19</v>
      </c>
      <c r="I413" s="397">
        <v>10</v>
      </c>
      <c r="J413" s="409"/>
    </row>
    <row r="414" spans="2:10" s="410" customFormat="1" ht="21" customHeight="1">
      <c r="B414" s="404">
        <v>5512</v>
      </c>
      <c r="C414" s="405">
        <v>5171</v>
      </c>
      <c r="D414" s="406" t="s">
        <v>64</v>
      </c>
      <c r="E414" s="397">
        <v>68.35</v>
      </c>
      <c r="F414" s="407">
        <v>16.45</v>
      </c>
      <c r="G414" s="397">
        <v>0</v>
      </c>
      <c r="H414" s="397">
        <v>15.04</v>
      </c>
      <c r="I414" s="397">
        <v>5</v>
      </c>
      <c r="J414" s="409"/>
    </row>
    <row r="415" spans="2:10" s="410" customFormat="1" ht="21" customHeight="1">
      <c r="B415" s="404">
        <v>5512</v>
      </c>
      <c r="C415" s="405">
        <v>5173</v>
      </c>
      <c r="D415" s="406" t="s">
        <v>83</v>
      </c>
      <c r="E415" s="397">
        <v>0</v>
      </c>
      <c r="F415" s="517">
        <v>8.22</v>
      </c>
      <c r="G415" s="397">
        <v>0</v>
      </c>
      <c r="H415" s="397">
        <v>0</v>
      </c>
      <c r="I415" s="397">
        <v>2</v>
      </c>
      <c r="J415" s="409"/>
    </row>
    <row r="416" spans="2:10" s="410" customFormat="1" ht="21" customHeight="1">
      <c r="B416" s="404">
        <v>5512</v>
      </c>
      <c r="C416" s="405">
        <v>5175</v>
      </c>
      <c r="D416" s="406" t="s">
        <v>84</v>
      </c>
      <c r="E416" s="397">
        <v>0</v>
      </c>
      <c r="F416" s="517">
        <v>0.8</v>
      </c>
      <c r="G416" s="397">
        <v>39.75</v>
      </c>
      <c r="H416" s="397">
        <v>7.06</v>
      </c>
      <c r="I416" s="397">
        <v>2</v>
      </c>
      <c r="J416" s="409"/>
    </row>
    <row r="417" spans="2:10" s="410" customFormat="1" ht="21" customHeight="1">
      <c r="B417" s="404">
        <v>5512</v>
      </c>
      <c r="C417" s="405">
        <v>5191</v>
      </c>
      <c r="D417" s="406" t="s">
        <v>122</v>
      </c>
      <c r="E417" s="397">
        <v>0</v>
      </c>
      <c r="F417" s="517">
        <v>0.3</v>
      </c>
      <c r="G417" s="397">
        <v>0</v>
      </c>
      <c r="H417" s="397">
        <v>0</v>
      </c>
      <c r="I417" s="397">
        <v>0</v>
      </c>
      <c r="J417" s="409"/>
    </row>
    <row r="418" spans="2:10" s="410" customFormat="1" ht="21" customHeight="1">
      <c r="B418" s="404">
        <v>5512</v>
      </c>
      <c r="C418" s="405">
        <v>5194</v>
      </c>
      <c r="D418" s="406" t="s">
        <v>80</v>
      </c>
      <c r="E418" s="397">
        <v>0</v>
      </c>
      <c r="F418" s="517">
        <v>4.68</v>
      </c>
      <c r="G418" s="397">
        <v>1.88</v>
      </c>
      <c r="H418" s="397">
        <v>0</v>
      </c>
      <c r="I418" s="397">
        <v>0</v>
      </c>
      <c r="J418" s="409"/>
    </row>
    <row r="419" spans="2:10" s="410" customFormat="1" ht="21" customHeight="1">
      <c r="B419" s="404">
        <v>5512</v>
      </c>
      <c r="C419" s="405">
        <v>5222</v>
      </c>
      <c r="D419" s="406" t="s">
        <v>146</v>
      </c>
      <c r="E419" s="397">
        <v>0</v>
      </c>
      <c r="F419" s="517">
        <v>0</v>
      </c>
      <c r="G419" s="397">
        <v>15</v>
      </c>
      <c r="H419" s="397">
        <v>9.5</v>
      </c>
      <c r="I419" s="397">
        <v>10</v>
      </c>
      <c r="J419" s="409"/>
    </row>
    <row r="420" spans="2:10" s="410" customFormat="1" ht="21" customHeight="1">
      <c r="B420" s="404">
        <v>5512</v>
      </c>
      <c r="C420" s="405">
        <v>6121</v>
      </c>
      <c r="D420" s="406" t="s">
        <v>65</v>
      </c>
      <c r="E420" s="397">
        <v>0</v>
      </c>
      <c r="F420" s="517">
        <v>0</v>
      </c>
      <c r="G420" s="397">
        <v>730.7</v>
      </c>
      <c r="H420" s="397">
        <v>440.8</v>
      </c>
      <c r="I420" s="397">
        <v>0</v>
      </c>
      <c r="J420" s="409"/>
    </row>
    <row r="421" spans="2:10" s="410" customFormat="1" ht="21" customHeight="1">
      <c r="B421" s="404">
        <v>5512</v>
      </c>
      <c r="C421" s="405">
        <v>6122</v>
      </c>
      <c r="D421" s="406" t="s">
        <v>94</v>
      </c>
      <c r="E421" s="397">
        <v>0</v>
      </c>
      <c r="F421" s="517">
        <v>0</v>
      </c>
      <c r="G421" s="397">
        <v>0</v>
      </c>
      <c r="H421" s="397">
        <v>39.2</v>
      </c>
      <c r="I421" s="397">
        <v>0</v>
      </c>
      <c r="J421" s="409"/>
    </row>
    <row r="422" spans="2:10" s="515" customFormat="1" ht="21" customHeight="1">
      <c r="B422" s="510">
        <v>5512</v>
      </c>
      <c r="C422" s="511" t="s">
        <v>19</v>
      </c>
      <c r="D422" s="512" t="s">
        <v>108</v>
      </c>
      <c r="E422" s="513">
        <f>SUM(E400:E421)</f>
        <v>216.39299999999997</v>
      </c>
      <c r="F422" s="513">
        <f>SUM(F400:F421)</f>
        <v>253.69000000000003</v>
      </c>
      <c r="G422" s="513">
        <f>SUM(G400:G421)</f>
        <v>949.13</v>
      </c>
      <c r="H422" s="513">
        <f>SUM(H400:H421)</f>
        <v>676.63</v>
      </c>
      <c r="I422" s="513">
        <f>SUM(I400:I421)</f>
        <v>177</v>
      </c>
      <c r="J422" s="514"/>
    </row>
    <row r="423" spans="2:10" s="417" customFormat="1" ht="21" customHeight="1">
      <c r="B423" s="426">
        <v>551</v>
      </c>
      <c r="C423" s="412" t="s">
        <v>21</v>
      </c>
      <c r="D423" s="413" t="s">
        <v>108</v>
      </c>
      <c r="E423" s="414">
        <f>E422</f>
        <v>216.39299999999997</v>
      </c>
      <c r="F423" s="414">
        <f>F422</f>
        <v>253.69000000000003</v>
      </c>
      <c r="G423" s="414">
        <f>G422</f>
        <v>949.13</v>
      </c>
      <c r="H423" s="414">
        <f>H422</f>
        <v>676.63</v>
      </c>
      <c r="I423" s="414">
        <f>I422</f>
        <v>177</v>
      </c>
      <c r="J423" s="416"/>
    </row>
    <row r="424" spans="2:10" s="410" customFormat="1" ht="21" customHeight="1">
      <c r="B424" s="404">
        <v>6112</v>
      </c>
      <c r="C424" s="405">
        <v>5023</v>
      </c>
      <c r="D424" s="406" t="s">
        <v>109</v>
      </c>
      <c r="E424" s="397">
        <v>678.34</v>
      </c>
      <c r="F424" s="407">
        <v>761.24</v>
      </c>
      <c r="G424" s="397">
        <v>739.16</v>
      </c>
      <c r="H424" s="397">
        <v>762.04</v>
      </c>
      <c r="I424" s="397">
        <v>745</v>
      </c>
      <c r="J424" s="409"/>
    </row>
    <row r="425" spans="2:10" s="410" customFormat="1" ht="21" customHeight="1">
      <c r="B425" s="404">
        <v>6112</v>
      </c>
      <c r="C425" s="405">
        <v>5029</v>
      </c>
      <c r="D425" s="406" t="s">
        <v>110</v>
      </c>
      <c r="E425" s="397">
        <v>18.98</v>
      </c>
      <c r="F425" s="407">
        <v>0</v>
      </c>
      <c r="G425" s="397">
        <v>0</v>
      </c>
      <c r="H425" s="397">
        <v>0</v>
      </c>
      <c r="I425" s="397">
        <v>0</v>
      </c>
      <c r="J425" s="409"/>
    </row>
    <row r="426" spans="2:10" s="410" customFormat="1" ht="21" customHeight="1">
      <c r="B426" s="404">
        <v>6112</v>
      </c>
      <c r="C426" s="405">
        <v>5031</v>
      </c>
      <c r="D426" s="406" t="s">
        <v>76</v>
      </c>
      <c r="E426" s="397">
        <v>141.36</v>
      </c>
      <c r="F426" s="407">
        <v>132.77</v>
      </c>
      <c r="G426" s="397">
        <v>140.37</v>
      </c>
      <c r="H426" s="397">
        <v>133.8</v>
      </c>
      <c r="I426" s="397">
        <v>140</v>
      </c>
      <c r="J426" s="409"/>
    </row>
    <row r="427" spans="2:10" s="410" customFormat="1" ht="21" customHeight="1">
      <c r="B427" s="404">
        <v>6112</v>
      </c>
      <c r="C427" s="405">
        <v>5032</v>
      </c>
      <c r="D427" s="406" t="s">
        <v>77</v>
      </c>
      <c r="E427" s="397">
        <v>48.92</v>
      </c>
      <c r="F427" s="407">
        <v>45.96</v>
      </c>
      <c r="G427" s="397">
        <v>68.93</v>
      </c>
      <c r="H427" s="397">
        <v>70</v>
      </c>
      <c r="I427" s="397">
        <v>65</v>
      </c>
      <c r="J427" s="409"/>
    </row>
    <row r="428" spans="2:10" s="515" customFormat="1" ht="21" customHeight="1">
      <c r="B428" s="510">
        <v>6112</v>
      </c>
      <c r="C428" s="511" t="s">
        <v>19</v>
      </c>
      <c r="D428" s="512" t="s">
        <v>111</v>
      </c>
      <c r="E428" s="513">
        <f>SUM(E424:E427)</f>
        <v>887.6</v>
      </c>
      <c r="F428" s="516">
        <f>SUM(F424:F427)</f>
        <v>939.97</v>
      </c>
      <c r="G428" s="513">
        <f>SUM(G424:G427)</f>
        <v>948.46</v>
      </c>
      <c r="H428" s="513">
        <f>SUM(H424:H427)</f>
        <v>965.8399999999999</v>
      </c>
      <c r="I428" s="513">
        <f>SUM(I424:I427)</f>
        <v>950</v>
      </c>
      <c r="J428" s="514"/>
    </row>
    <row r="429" spans="2:10" s="410" customFormat="1" ht="21" customHeight="1">
      <c r="B429" s="404">
        <v>6114</v>
      </c>
      <c r="C429" s="405">
        <v>5021</v>
      </c>
      <c r="D429" s="406" t="s">
        <v>75</v>
      </c>
      <c r="E429" s="397">
        <v>13.14</v>
      </c>
      <c r="F429" s="407">
        <v>0</v>
      </c>
      <c r="G429" s="397">
        <v>0</v>
      </c>
      <c r="H429" s="397">
        <v>21.3</v>
      </c>
      <c r="I429" s="397">
        <v>0</v>
      </c>
      <c r="J429" s="409"/>
    </row>
    <row r="430" spans="2:10" s="410" customFormat="1" ht="21" customHeight="1">
      <c r="B430" s="404">
        <v>6114</v>
      </c>
      <c r="C430" s="405">
        <v>5032</v>
      </c>
      <c r="D430" s="406" t="s">
        <v>77</v>
      </c>
      <c r="E430" s="397">
        <v>0</v>
      </c>
      <c r="F430" s="407">
        <v>0</v>
      </c>
      <c r="G430" s="397">
        <v>0</v>
      </c>
      <c r="H430" s="397">
        <v>1.26</v>
      </c>
      <c r="I430" s="397">
        <v>0</v>
      </c>
      <c r="J430" s="409"/>
    </row>
    <row r="431" spans="2:10" s="410" customFormat="1" ht="21" customHeight="1">
      <c r="B431" s="404">
        <v>6114</v>
      </c>
      <c r="C431" s="405">
        <v>5139</v>
      </c>
      <c r="D431" s="406" t="s">
        <v>71</v>
      </c>
      <c r="E431" s="397">
        <v>3.96</v>
      </c>
      <c r="F431" s="407">
        <v>0</v>
      </c>
      <c r="G431" s="397">
        <v>0</v>
      </c>
      <c r="H431" s="397">
        <v>5.58</v>
      </c>
      <c r="I431" s="397">
        <v>0</v>
      </c>
      <c r="J431" s="409"/>
    </row>
    <row r="432" spans="2:10" s="410" customFormat="1" ht="21" customHeight="1">
      <c r="B432" s="404">
        <v>6114</v>
      </c>
      <c r="C432" s="405">
        <v>5153</v>
      </c>
      <c r="D432" s="406" t="s">
        <v>73</v>
      </c>
      <c r="E432" s="397">
        <v>0.3</v>
      </c>
      <c r="F432" s="407">
        <v>0</v>
      </c>
      <c r="G432" s="397">
        <v>0</v>
      </c>
      <c r="H432" s="397">
        <v>1.9</v>
      </c>
      <c r="I432" s="397">
        <v>0</v>
      </c>
      <c r="J432" s="409"/>
    </row>
    <row r="433" spans="2:10" s="410" customFormat="1" ht="21" customHeight="1">
      <c r="B433" s="404">
        <v>6114</v>
      </c>
      <c r="C433" s="405">
        <v>5154</v>
      </c>
      <c r="D433" s="406" t="s">
        <v>68</v>
      </c>
      <c r="E433" s="397">
        <v>0.7</v>
      </c>
      <c r="F433" s="407">
        <v>0</v>
      </c>
      <c r="G433" s="397">
        <v>0</v>
      </c>
      <c r="H433" s="397">
        <v>2</v>
      </c>
      <c r="I433" s="397">
        <v>0</v>
      </c>
      <c r="J433" s="409"/>
    </row>
    <row r="434" spans="2:10" s="410" customFormat="1" ht="21" customHeight="1">
      <c r="B434" s="404">
        <v>6114</v>
      </c>
      <c r="C434" s="405">
        <v>5162</v>
      </c>
      <c r="D434" s="406" t="s">
        <v>93</v>
      </c>
      <c r="E434" s="397">
        <v>0.3</v>
      </c>
      <c r="F434" s="407">
        <v>0</v>
      </c>
      <c r="G434" s="397">
        <v>0</v>
      </c>
      <c r="H434" s="397">
        <v>0.71</v>
      </c>
      <c r="I434" s="397">
        <v>0</v>
      </c>
      <c r="J434" s="409"/>
    </row>
    <row r="435" spans="2:10" s="410" customFormat="1" ht="21" customHeight="1">
      <c r="B435" s="404">
        <v>6114</v>
      </c>
      <c r="C435" s="405">
        <v>5175</v>
      </c>
      <c r="D435" s="406" t="s">
        <v>84</v>
      </c>
      <c r="E435" s="397">
        <v>4.32</v>
      </c>
      <c r="F435" s="407">
        <v>0</v>
      </c>
      <c r="G435" s="397">
        <v>0</v>
      </c>
      <c r="H435" s="397">
        <v>2.88</v>
      </c>
      <c r="I435" s="397">
        <v>0</v>
      </c>
      <c r="J435" s="409"/>
    </row>
    <row r="436" spans="2:10" s="515" customFormat="1" ht="21" customHeight="1">
      <c r="B436" s="510">
        <v>6114</v>
      </c>
      <c r="C436" s="511" t="s">
        <v>19</v>
      </c>
      <c r="D436" s="512" t="s">
        <v>112</v>
      </c>
      <c r="E436" s="513">
        <f>SUM(E429:E435)</f>
        <v>22.720000000000002</v>
      </c>
      <c r="F436" s="516">
        <f>SUM(F429:F435)</f>
        <v>0</v>
      </c>
      <c r="G436" s="513">
        <f>SUM(G429:G435)</f>
        <v>0</v>
      </c>
      <c r="H436" s="513">
        <f>SUM(H429:H435)</f>
        <v>35.63</v>
      </c>
      <c r="I436" s="513">
        <f>SUM(I429:I435)</f>
        <v>0</v>
      </c>
      <c r="J436" s="514"/>
    </row>
    <row r="437" spans="2:10" s="410" customFormat="1" ht="21" customHeight="1">
      <c r="B437" s="404">
        <v>6115</v>
      </c>
      <c r="C437" s="405">
        <v>5021</v>
      </c>
      <c r="D437" s="406" t="s">
        <v>75</v>
      </c>
      <c r="E437" s="397">
        <v>13.15</v>
      </c>
      <c r="F437" s="407">
        <v>0</v>
      </c>
      <c r="G437" s="397">
        <v>17.72</v>
      </c>
      <c r="H437" s="397">
        <v>0</v>
      </c>
      <c r="I437" s="397">
        <v>0</v>
      </c>
      <c r="J437" s="409"/>
    </row>
    <row r="438" spans="2:10" s="410" customFormat="1" ht="21" customHeight="1">
      <c r="B438" s="404">
        <v>6115</v>
      </c>
      <c r="C438" s="405">
        <v>5032</v>
      </c>
      <c r="D438" s="406" t="s">
        <v>77</v>
      </c>
      <c r="E438" s="397">
        <v>0</v>
      </c>
      <c r="F438" s="407">
        <v>0</v>
      </c>
      <c r="G438" s="397">
        <v>1.26</v>
      </c>
      <c r="H438" s="397">
        <v>0</v>
      </c>
      <c r="I438" s="397">
        <v>0</v>
      </c>
      <c r="J438" s="409"/>
    </row>
    <row r="439" spans="2:10" s="410" customFormat="1" ht="21" customHeight="1">
      <c r="B439" s="404">
        <v>6115</v>
      </c>
      <c r="C439" s="405">
        <v>5139</v>
      </c>
      <c r="D439" s="406" t="s">
        <v>71</v>
      </c>
      <c r="E439" s="397">
        <v>9.68</v>
      </c>
      <c r="F439" s="407">
        <v>0</v>
      </c>
      <c r="G439" s="397">
        <v>4.07</v>
      </c>
      <c r="H439" s="397">
        <v>0</v>
      </c>
      <c r="I439" s="397">
        <v>0</v>
      </c>
      <c r="J439" s="409"/>
    </row>
    <row r="440" spans="2:10" s="410" customFormat="1" ht="21" customHeight="1">
      <c r="B440" s="404">
        <v>6115</v>
      </c>
      <c r="C440" s="405">
        <v>5153</v>
      </c>
      <c r="D440" s="406" t="s">
        <v>73</v>
      </c>
      <c r="E440" s="397">
        <v>0.9</v>
      </c>
      <c r="F440" s="407">
        <v>0</v>
      </c>
      <c r="G440" s="397">
        <v>1.1</v>
      </c>
      <c r="H440" s="397">
        <v>0</v>
      </c>
      <c r="I440" s="397">
        <v>0</v>
      </c>
      <c r="J440" s="409"/>
    </row>
    <row r="441" spans="2:10" s="410" customFormat="1" ht="21" customHeight="1">
      <c r="B441" s="404">
        <v>6115</v>
      </c>
      <c r="C441" s="405">
        <v>5154</v>
      </c>
      <c r="D441" s="406" t="s">
        <v>68</v>
      </c>
      <c r="E441" s="397">
        <v>1</v>
      </c>
      <c r="F441" s="407">
        <v>0</v>
      </c>
      <c r="G441" s="397">
        <v>1.2</v>
      </c>
      <c r="H441" s="397">
        <v>0</v>
      </c>
      <c r="I441" s="397">
        <v>0</v>
      </c>
      <c r="J441" s="409"/>
    </row>
    <row r="442" spans="2:10" s="410" customFormat="1" ht="21" customHeight="1">
      <c r="B442" s="404">
        <v>6115</v>
      </c>
      <c r="C442" s="405">
        <v>5162</v>
      </c>
      <c r="D442" s="406" t="s">
        <v>93</v>
      </c>
      <c r="E442" s="397">
        <v>0.5</v>
      </c>
      <c r="F442" s="407">
        <v>0</v>
      </c>
      <c r="G442" s="397">
        <v>0</v>
      </c>
      <c r="H442" s="397">
        <v>0</v>
      </c>
      <c r="I442" s="397">
        <v>0</v>
      </c>
      <c r="J442" s="409"/>
    </row>
    <row r="443" spans="2:10" s="410" customFormat="1" ht="21" customHeight="1">
      <c r="B443" s="404">
        <v>6115</v>
      </c>
      <c r="C443" s="405">
        <v>5169</v>
      </c>
      <c r="D443" s="406" t="s">
        <v>62</v>
      </c>
      <c r="E443" s="397">
        <v>1.44</v>
      </c>
      <c r="F443" s="407">
        <v>0</v>
      </c>
      <c r="G443" s="397">
        <v>0</v>
      </c>
      <c r="H443" s="397">
        <v>0</v>
      </c>
      <c r="I443" s="397">
        <v>0</v>
      </c>
      <c r="J443" s="409"/>
    </row>
    <row r="444" spans="2:10" s="410" customFormat="1" ht="21" customHeight="1">
      <c r="B444" s="404">
        <v>6115</v>
      </c>
      <c r="C444" s="405">
        <v>5171</v>
      </c>
      <c r="D444" s="406" t="s">
        <v>64</v>
      </c>
      <c r="E444" s="397">
        <v>14.98</v>
      </c>
      <c r="F444" s="407">
        <v>0</v>
      </c>
      <c r="G444" s="397">
        <v>0</v>
      </c>
      <c r="H444" s="397">
        <v>0</v>
      </c>
      <c r="I444" s="397">
        <v>0</v>
      </c>
      <c r="J444" s="409"/>
    </row>
    <row r="445" spans="2:10" s="410" customFormat="1" ht="21" customHeight="1">
      <c r="B445" s="404">
        <v>6115</v>
      </c>
      <c r="C445" s="405">
        <v>5175</v>
      </c>
      <c r="D445" s="406" t="s">
        <v>84</v>
      </c>
      <c r="E445" s="397">
        <v>6.08</v>
      </c>
      <c r="F445" s="407">
        <v>0</v>
      </c>
      <c r="G445" s="397">
        <v>5.12</v>
      </c>
      <c r="H445" s="397">
        <v>0</v>
      </c>
      <c r="I445" s="397">
        <v>0</v>
      </c>
      <c r="J445" s="409"/>
    </row>
    <row r="446" spans="2:10" s="515" customFormat="1" ht="21" customHeight="1">
      <c r="B446" s="510">
        <v>6115</v>
      </c>
      <c r="C446" s="511" t="s">
        <v>19</v>
      </c>
      <c r="D446" s="512" t="s">
        <v>113</v>
      </c>
      <c r="E446" s="513">
        <f>SUM(E437:E445)</f>
        <v>47.73</v>
      </c>
      <c r="F446" s="516">
        <f>SUM(F437:F445)</f>
        <v>0</v>
      </c>
      <c r="G446" s="513">
        <f>SUM(G437:G445)</f>
        <v>30.470000000000002</v>
      </c>
      <c r="H446" s="513">
        <f>SUM(H437:H445)</f>
        <v>0</v>
      </c>
      <c r="I446" s="513">
        <f>SUM(I437:I445)</f>
        <v>0</v>
      </c>
      <c r="J446" s="514"/>
    </row>
    <row r="447" spans="2:10" s="417" customFormat="1" ht="21" customHeight="1">
      <c r="B447" s="443">
        <v>611</v>
      </c>
      <c r="C447" s="444" t="s">
        <v>21</v>
      </c>
      <c r="D447" s="445" t="s">
        <v>114</v>
      </c>
      <c r="E447" s="446">
        <f>E428+E436+E446</f>
        <v>958.0500000000001</v>
      </c>
      <c r="F447" s="459">
        <f>F428+F436+F446</f>
        <v>939.97</v>
      </c>
      <c r="G447" s="446">
        <f>G428+G436+G446</f>
        <v>978.9300000000001</v>
      </c>
      <c r="H447" s="446">
        <f>H428+H436+H446</f>
        <v>1001.4699999999999</v>
      </c>
      <c r="I447" s="446">
        <f>I428+I436+I446</f>
        <v>950</v>
      </c>
      <c r="J447" s="416"/>
    </row>
    <row r="448" spans="2:10" s="410" customFormat="1" ht="21" customHeight="1">
      <c r="B448" s="404">
        <v>6171</v>
      </c>
      <c r="C448" s="405">
        <v>5011</v>
      </c>
      <c r="D448" s="406" t="s">
        <v>91</v>
      </c>
      <c r="E448" s="397">
        <v>1799.6</v>
      </c>
      <c r="F448" s="407">
        <v>1925.88</v>
      </c>
      <c r="G448" s="397">
        <v>1928.41</v>
      </c>
      <c r="H448" s="397">
        <v>1906.88</v>
      </c>
      <c r="I448" s="397">
        <v>1845</v>
      </c>
      <c r="J448" s="409"/>
    </row>
    <row r="449" spans="2:10" s="410" customFormat="1" ht="21" customHeight="1">
      <c r="B449" s="404">
        <v>6171</v>
      </c>
      <c r="C449" s="405">
        <v>5021</v>
      </c>
      <c r="D449" s="406" t="s">
        <v>75</v>
      </c>
      <c r="E449" s="397">
        <v>0</v>
      </c>
      <c r="F449" s="407">
        <v>7.5</v>
      </c>
      <c r="G449" s="397">
        <v>7.5</v>
      </c>
      <c r="H449" s="397">
        <v>0</v>
      </c>
      <c r="I449" s="397">
        <v>30</v>
      </c>
      <c r="J449" s="409"/>
    </row>
    <row r="450" spans="2:10" s="410" customFormat="1" ht="21" customHeight="1">
      <c r="B450" s="404">
        <v>6171</v>
      </c>
      <c r="C450" s="405">
        <v>5031</v>
      </c>
      <c r="D450" s="406" t="s">
        <v>76</v>
      </c>
      <c r="E450" s="397">
        <v>467.9</v>
      </c>
      <c r="F450" s="407">
        <v>502.68</v>
      </c>
      <c r="G450" s="397">
        <v>507.69</v>
      </c>
      <c r="H450" s="397">
        <v>471.9</v>
      </c>
      <c r="I450" s="397">
        <v>470</v>
      </c>
      <c r="J450" s="409"/>
    </row>
    <row r="451" spans="2:10" s="410" customFormat="1" ht="21" customHeight="1">
      <c r="B451" s="404">
        <v>6171</v>
      </c>
      <c r="C451" s="405">
        <v>5032</v>
      </c>
      <c r="D451" s="406" t="s">
        <v>77</v>
      </c>
      <c r="E451" s="397">
        <v>161.96</v>
      </c>
      <c r="F451" s="407">
        <v>174</v>
      </c>
      <c r="G451" s="397">
        <v>175.94</v>
      </c>
      <c r="H451" s="397">
        <v>171.62</v>
      </c>
      <c r="I451" s="397">
        <v>170</v>
      </c>
      <c r="J451" s="409"/>
    </row>
    <row r="452" spans="2:10" s="410" customFormat="1" ht="21" customHeight="1">
      <c r="B452" s="404">
        <v>6171</v>
      </c>
      <c r="C452" s="405">
        <v>5038</v>
      </c>
      <c r="D452" s="406" t="s">
        <v>115</v>
      </c>
      <c r="E452" s="397">
        <v>13.92</v>
      </c>
      <c r="F452" s="407">
        <v>14.41</v>
      </c>
      <c r="G452" s="397">
        <v>12.07</v>
      </c>
      <c r="H452" s="397">
        <v>11.75</v>
      </c>
      <c r="I452" s="397">
        <v>13</v>
      </c>
      <c r="J452" s="409"/>
    </row>
    <row r="453" spans="2:10" s="410" customFormat="1" ht="21" customHeight="1">
      <c r="B453" s="404">
        <v>6171</v>
      </c>
      <c r="C453" s="405">
        <v>5132</v>
      </c>
      <c r="D453" s="406" t="s">
        <v>92</v>
      </c>
      <c r="E453" s="397">
        <v>0.1</v>
      </c>
      <c r="F453" s="407">
        <v>0.07</v>
      </c>
      <c r="G453" s="397">
        <v>0</v>
      </c>
      <c r="H453" s="397">
        <v>0</v>
      </c>
      <c r="I453" s="397">
        <v>0</v>
      </c>
      <c r="J453" s="409"/>
    </row>
    <row r="454" spans="2:10" s="410" customFormat="1" ht="21" customHeight="1">
      <c r="B454" s="404">
        <v>6171</v>
      </c>
      <c r="C454" s="405">
        <v>5133</v>
      </c>
      <c r="D454" s="406" t="s">
        <v>253</v>
      </c>
      <c r="E454" s="397">
        <v>0</v>
      </c>
      <c r="F454" s="407">
        <v>0.09</v>
      </c>
      <c r="G454" s="397">
        <v>0</v>
      </c>
      <c r="H454" s="397">
        <v>0.43</v>
      </c>
      <c r="I454" s="397">
        <v>0</v>
      </c>
      <c r="J454" s="409"/>
    </row>
    <row r="455" spans="2:10" s="410" customFormat="1" ht="21" customHeight="1">
      <c r="B455" s="404">
        <v>6171</v>
      </c>
      <c r="C455" s="405">
        <v>5136</v>
      </c>
      <c r="D455" s="406" t="s">
        <v>63</v>
      </c>
      <c r="E455" s="397">
        <v>55.86</v>
      </c>
      <c r="F455" s="407">
        <v>21.11</v>
      </c>
      <c r="G455" s="397">
        <v>43.65</v>
      </c>
      <c r="H455" s="397">
        <v>36.67</v>
      </c>
      <c r="I455" s="397">
        <v>22</v>
      </c>
      <c r="J455" s="409"/>
    </row>
    <row r="456" spans="2:10" s="410" customFormat="1" ht="21" customHeight="1">
      <c r="B456" s="404">
        <v>6171</v>
      </c>
      <c r="C456" s="405">
        <v>5137</v>
      </c>
      <c r="D456" s="406" t="s">
        <v>78</v>
      </c>
      <c r="E456" s="397">
        <v>93.16</v>
      </c>
      <c r="F456" s="407">
        <v>80.82</v>
      </c>
      <c r="G456" s="397">
        <v>15.38</v>
      </c>
      <c r="H456" s="397">
        <v>40.22</v>
      </c>
      <c r="I456" s="397">
        <v>40</v>
      </c>
      <c r="J456" s="409"/>
    </row>
    <row r="457" spans="2:10" s="410" customFormat="1" ht="21" customHeight="1">
      <c r="B457" s="404">
        <v>6171</v>
      </c>
      <c r="C457" s="405">
        <v>5138</v>
      </c>
      <c r="D457" s="406" t="s">
        <v>81</v>
      </c>
      <c r="E457" s="397">
        <v>0</v>
      </c>
      <c r="F457" s="407">
        <v>0</v>
      </c>
      <c r="G457" s="397">
        <v>5.5</v>
      </c>
      <c r="H457" s="397">
        <v>0</v>
      </c>
      <c r="I457" s="397">
        <v>0</v>
      </c>
      <c r="J457" s="409"/>
    </row>
    <row r="458" spans="2:10" s="410" customFormat="1" ht="21" customHeight="1">
      <c r="B458" s="404">
        <v>6171</v>
      </c>
      <c r="C458" s="405">
        <v>5139</v>
      </c>
      <c r="D458" s="406" t="s">
        <v>71</v>
      </c>
      <c r="E458" s="397">
        <v>99.66</v>
      </c>
      <c r="F458" s="407">
        <v>84.79</v>
      </c>
      <c r="G458" s="397">
        <v>71.09</v>
      </c>
      <c r="H458" s="397">
        <v>80.46</v>
      </c>
      <c r="I458" s="397">
        <v>65</v>
      </c>
      <c r="J458" s="409"/>
    </row>
    <row r="459" spans="2:10" s="410" customFormat="1" ht="21" customHeight="1">
      <c r="B459" s="404">
        <v>6171</v>
      </c>
      <c r="C459" s="405">
        <v>5151</v>
      </c>
      <c r="D459" s="406" t="s">
        <v>88</v>
      </c>
      <c r="E459" s="397">
        <v>73.91</v>
      </c>
      <c r="F459" s="407">
        <v>60.93</v>
      </c>
      <c r="G459" s="397">
        <v>47.84</v>
      </c>
      <c r="H459" s="397">
        <v>56.99</v>
      </c>
      <c r="I459" s="397">
        <v>63</v>
      </c>
      <c r="J459" s="409"/>
    </row>
    <row r="460" spans="2:10" s="410" customFormat="1" ht="21" customHeight="1">
      <c r="B460" s="404">
        <v>6171</v>
      </c>
      <c r="C460" s="405">
        <v>5153</v>
      </c>
      <c r="D460" s="406" t="s">
        <v>73</v>
      </c>
      <c r="E460" s="397">
        <v>70.88</v>
      </c>
      <c r="F460" s="407">
        <v>74.92</v>
      </c>
      <c r="G460" s="397">
        <v>61.92</v>
      </c>
      <c r="H460" s="397">
        <v>84.03</v>
      </c>
      <c r="I460" s="397">
        <v>77</v>
      </c>
      <c r="J460" s="409"/>
    </row>
    <row r="461" spans="2:10" s="410" customFormat="1" ht="21" customHeight="1">
      <c r="B461" s="404">
        <v>6171</v>
      </c>
      <c r="C461" s="405">
        <v>5154</v>
      </c>
      <c r="D461" s="406" t="s">
        <v>68</v>
      </c>
      <c r="E461" s="397">
        <v>51.34</v>
      </c>
      <c r="F461" s="407">
        <v>88.33</v>
      </c>
      <c r="G461" s="397">
        <v>105.7</v>
      </c>
      <c r="H461" s="397">
        <v>133.36</v>
      </c>
      <c r="I461" s="397">
        <v>130</v>
      </c>
      <c r="J461" s="409"/>
    </row>
    <row r="462" spans="2:10" s="410" customFormat="1" ht="21" customHeight="1">
      <c r="B462" s="404">
        <v>6171</v>
      </c>
      <c r="C462" s="405">
        <v>5156</v>
      </c>
      <c r="D462" s="406" t="s">
        <v>82</v>
      </c>
      <c r="E462" s="397">
        <v>34.2</v>
      </c>
      <c r="F462" s="407">
        <v>36.76</v>
      </c>
      <c r="G462" s="397">
        <v>59.32</v>
      </c>
      <c r="H462" s="397">
        <v>34.62</v>
      </c>
      <c r="I462" s="397">
        <v>38</v>
      </c>
      <c r="J462" s="409"/>
    </row>
    <row r="463" spans="2:10" s="410" customFormat="1" ht="21" customHeight="1">
      <c r="B463" s="404">
        <v>6171</v>
      </c>
      <c r="C463" s="405">
        <v>5161</v>
      </c>
      <c r="D463" s="406" t="s">
        <v>101</v>
      </c>
      <c r="E463" s="397">
        <v>43.22</v>
      </c>
      <c r="F463" s="407">
        <v>29.14</v>
      </c>
      <c r="G463" s="397">
        <v>31.03</v>
      </c>
      <c r="H463" s="397">
        <v>30.56</v>
      </c>
      <c r="I463" s="397">
        <v>30</v>
      </c>
      <c r="J463" s="409"/>
    </row>
    <row r="464" spans="2:10" s="410" customFormat="1" ht="21" customHeight="1">
      <c r="B464" s="404">
        <v>6171</v>
      </c>
      <c r="C464" s="405">
        <v>5162</v>
      </c>
      <c r="D464" s="406" t="s">
        <v>93</v>
      </c>
      <c r="E464" s="397">
        <v>75.58</v>
      </c>
      <c r="F464" s="407">
        <v>83.18</v>
      </c>
      <c r="G464" s="397">
        <v>64.05</v>
      </c>
      <c r="H464" s="397">
        <v>78.11</v>
      </c>
      <c r="I464" s="397">
        <v>80</v>
      </c>
      <c r="J464" s="409"/>
    </row>
    <row r="465" spans="2:10" s="410" customFormat="1" ht="21" customHeight="1">
      <c r="B465" s="404">
        <v>6171</v>
      </c>
      <c r="C465" s="405">
        <v>5163</v>
      </c>
      <c r="D465" s="406" t="s">
        <v>107</v>
      </c>
      <c r="E465" s="397">
        <v>161.14</v>
      </c>
      <c r="F465" s="407">
        <v>88.29</v>
      </c>
      <c r="G465" s="397">
        <v>129.95</v>
      </c>
      <c r="H465" s="397">
        <v>111.38</v>
      </c>
      <c r="I465" s="397">
        <v>115</v>
      </c>
      <c r="J465" s="409"/>
    </row>
    <row r="466" spans="2:10" s="410" customFormat="1" ht="21" customHeight="1">
      <c r="B466" s="404">
        <v>6171</v>
      </c>
      <c r="C466" s="405">
        <v>5165</v>
      </c>
      <c r="D466" s="406" t="s">
        <v>116</v>
      </c>
      <c r="E466" s="397">
        <v>4.03</v>
      </c>
      <c r="F466" s="407">
        <v>0</v>
      </c>
      <c r="G466" s="397">
        <v>0</v>
      </c>
      <c r="H466" s="397">
        <v>0</v>
      </c>
      <c r="I466" s="397">
        <v>0</v>
      </c>
      <c r="J466" s="409"/>
    </row>
    <row r="467" spans="2:10" s="410" customFormat="1" ht="21" customHeight="1">
      <c r="B467" s="404">
        <v>6171</v>
      </c>
      <c r="C467" s="405">
        <v>5167</v>
      </c>
      <c r="D467" s="406" t="s">
        <v>102</v>
      </c>
      <c r="E467" s="397">
        <v>19.24</v>
      </c>
      <c r="F467" s="407">
        <v>15.22</v>
      </c>
      <c r="G467" s="397">
        <v>21.11</v>
      </c>
      <c r="H467" s="397">
        <v>17.1</v>
      </c>
      <c r="I467" s="397">
        <v>18</v>
      </c>
      <c r="J467" s="409"/>
    </row>
    <row r="468" spans="2:10" s="410" customFormat="1" ht="21" customHeight="1">
      <c r="B468" s="404">
        <v>6171</v>
      </c>
      <c r="C468" s="405">
        <v>5169</v>
      </c>
      <c r="D468" s="406" t="s">
        <v>62</v>
      </c>
      <c r="E468" s="397">
        <v>116.79</v>
      </c>
      <c r="F468" s="407">
        <v>198.45</v>
      </c>
      <c r="G468" s="397">
        <v>172.73</v>
      </c>
      <c r="H468" s="397">
        <v>414.02</v>
      </c>
      <c r="I468" s="397">
        <v>350</v>
      </c>
      <c r="J468" s="409"/>
    </row>
    <row r="469" spans="2:10" s="410" customFormat="1" ht="21" customHeight="1">
      <c r="B469" s="404">
        <v>6171</v>
      </c>
      <c r="C469" s="405">
        <v>5171</v>
      </c>
      <c r="D469" s="406" t="s">
        <v>64</v>
      </c>
      <c r="E469" s="397">
        <v>68.02</v>
      </c>
      <c r="F469" s="407">
        <v>30.74</v>
      </c>
      <c r="G469" s="397">
        <v>26.67</v>
      </c>
      <c r="H469" s="397">
        <v>76.91</v>
      </c>
      <c r="I469" s="397">
        <v>40</v>
      </c>
      <c r="J469" s="409"/>
    </row>
    <row r="470" spans="2:10" s="410" customFormat="1" ht="21" customHeight="1">
      <c r="B470" s="404">
        <v>6171</v>
      </c>
      <c r="C470" s="405">
        <v>5172</v>
      </c>
      <c r="D470" s="406" t="s">
        <v>117</v>
      </c>
      <c r="E470" s="397">
        <v>90.63</v>
      </c>
      <c r="F470" s="407">
        <v>57.24</v>
      </c>
      <c r="G470" s="397">
        <v>24.81</v>
      </c>
      <c r="H470" s="397">
        <v>0</v>
      </c>
      <c r="I470" s="397">
        <v>0</v>
      </c>
      <c r="J470" s="409"/>
    </row>
    <row r="471" spans="2:10" s="410" customFormat="1" ht="21" customHeight="1">
      <c r="B471" s="404">
        <v>6171</v>
      </c>
      <c r="C471" s="405">
        <v>5173</v>
      </c>
      <c r="D471" s="406" t="s">
        <v>83</v>
      </c>
      <c r="E471" s="397">
        <v>5.8</v>
      </c>
      <c r="F471" s="407">
        <v>4.46</v>
      </c>
      <c r="G471" s="397">
        <v>6.78</v>
      </c>
      <c r="H471" s="397">
        <v>4.57</v>
      </c>
      <c r="I471" s="397">
        <v>5</v>
      </c>
      <c r="J471" s="409"/>
    </row>
    <row r="472" spans="2:10" s="410" customFormat="1" ht="21" customHeight="1">
      <c r="B472" s="404">
        <v>6171</v>
      </c>
      <c r="C472" s="405">
        <v>5175</v>
      </c>
      <c r="D472" s="406" t="s">
        <v>84</v>
      </c>
      <c r="E472" s="397">
        <v>34.77</v>
      </c>
      <c r="F472" s="407">
        <v>26.33</v>
      </c>
      <c r="G472" s="397">
        <v>19.92</v>
      </c>
      <c r="H472" s="397">
        <v>31.47</v>
      </c>
      <c r="I472" s="397">
        <v>20</v>
      </c>
      <c r="J472" s="409"/>
    </row>
    <row r="473" spans="2:10" s="410" customFormat="1" ht="21" customHeight="1">
      <c r="B473" s="404">
        <v>6171</v>
      </c>
      <c r="C473" s="405">
        <v>5178</v>
      </c>
      <c r="D473" s="406" t="s">
        <v>118</v>
      </c>
      <c r="E473" s="397">
        <v>69.29</v>
      </c>
      <c r="F473" s="407">
        <v>69.29</v>
      </c>
      <c r="G473" s="397">
        <v>69.29</v>
      </c>
      <c r="H473" s="397">
        <v>69.29</v>
      </c>
      <c r="I473" s="397">
        <v>18.51</v>
      </c>
      <c r="J473" s="409" t="s">
        <v>247</v>
      </c>
    </row>
    <row r="474" spans="2:10" s="410" customFormat="1" ht="21" customHeight="1">
      <c r="B474" s="404">
        <v>6171</v>
      </c>
      <c r="C474" s="405">
        <v>5192</v>
      </c>
      <c r="D474" s="406" t="s">
        <v>79</v>
      </c>
      <c r="E474" s="397">
        <v>60</v>
      </c>
      <c r="F474" s="407">
        <v>0</v>
      </c>
      <c r="G474" s="397">
        <v>0</v>
      </c>
      <c r="H474" s="397">
        <v>0</v>
      </c>
      <c r="I474" s="397">
        <v>0</v>
      </c>
      <c r="J474" s="409"/>
    </row>
    <row r="475" spans="2:10" s="410" customFormat="1" ht="21" customHeight="1">
      <c r="B475" s="404">
        <v>6171</v>
      </c>
      <c r="C475" s="405">
        <v>5194</v>
      </c>
      <c r="D475" s="406" t="s">
        <v>80</v>
      </c>
      <c r="E475" s="397">
        <v>10.23</v>
      </c>
      <c r="F475" s="407">
        <v>8.88</v>
      </c>
      <c r="G475" s="397">
        <v>20.25</v>
      </c>
      <c r="H475" s="397">
        <v>2.12</v>
      </c>
      <c r="I475" s="397">
        <v>10</v>
      </c>
      <c r="J475" s="409"/>
    </row>
    <row r="476" spans="2:10" s="410" customFormat="1" ht="21" customHeight="1">
      <c r="B476" s="404">
        <v>6171</v>
      </c>
      <c r="C476" s="405">
        <v>5221</v>
      </c>
      <c r="D476" s="406" t="s">
        <v>148</v>
      </c>
      <c r="E476" s="397">
        <v>0</v>
      </c>
      <c r="F476" s="407">
        <v>0</v>
      </c>
      <c r="G476" s="397">
        <v>0</v>
      </c>
      <c r="H476" s="397">
        <v>1</v>
      </c>
      <c r="I476" s="397">
        <v>0</v>
      </c>
      <c r="J476" s="409"/>
    </row>
    <row r="477" spans="2:10" s="410" customFormat="1" ht="21" customHeight="1">
      <c r="B477" s="404">
        <v>6171</v>
      </c>
      <c r="C477" s="405">
        <v>5222</v>
      </c>
      <c r="D477" s="406" t="s">
        <v>146</v>
      </c>
      <c r="E477" s="397">
        <v>74.38</v>
      </c>
      <c r="F477" s="407">
        <v>116.8</v>
      </c>
      <c r="G477" s="397">
        <v>0</v>
      </c>
      <c r="H477" s="397">
        <v>0</v>
      </c>
      <c r="I477" s="397">
        <v>0</v>
      </c>
      <c r="J477" s="409"/>
    </row>
    <row r="478" spans="2:10" s="410" customFormat="1" ht="21" customHeight="1">
      <c r="B478" s="404">
        <v>6171</v>
      </c>
      <c r="C478" s="405">
        <v>5321</v>
      </c>
      <c r="D478" s="406" t="s">
        <v>149</v>
      </c>
      <c r="E478" s="397">
        <v>6</v>
      </c>
      <c r="F478" s="407">
        <v>4</v>
      </c>
      <c r="G478" s="397">
        <v>2</v>
      </c>
      <c r="H478" s="397">
        <v>8</v>
      </c>
      <c r="I478" s="397">
        <v>4</v>
      </c>
      <c r="J478" s="409"/>
    </row>
    <row r="479" spans="2:10" s="410" customFormat="1" ht="21" customHeight="1">
      <c r="B479" s="404">
        <v>6171</v>
      </c>
      <c r="C479" s="405">
        <v>5329</v>
      </c>
      <c r="D479" s="406" t="s">
        <v>150</v>
      </c>
      <c r="E479" s="397">
        <v>53.82</v>
      </c>
      <c r="F479" s="407">
        <v>26.38</v>
      </c>
      <c r="G479" s="397">
        <v>0</v>
      </c>
      <c r="H479" s="397">
        <v>29.28</v>
      </c>
      <c r="I479" s="397">
        <v>30</v>
      </c>
      <c r="J479" s="409" t="s">
        <v>242</v>
      </c>
    </row>
    <row r="480" spans="2:10" s="410" customFormat="1" ht="21" customHeight="1" thickBot="1">
      <c r="B480" s="489">
        <v>6171</v>
      </c>
      <c r="C480" s="490">
        <v>5361</v>
      </c>
      <c r="D480" s="491" t="s">
        <v>119</v>
      </c>
      <c r="E480" s="493">
        <v>2.4</v>
      </c>
      <c r="F480" s="610">
        <v>5.5</v>
      </c>
      <c r="G480" s="493">
        <v>3.05</v>
      </c>
      <c r="H480" s="493">
        <v>3</v>
      </c>
      <c r="I480" s="493">
        <v>3</v>
      </c>
      <c r="J480" s="409"/>
    </row>
    <row r="481" spans="2:10" s="410" customFormat="1" ht="21" customHeight="1">
      <c r="B481" s="569"/>
      <c r="C481" s="569"/>
      <c r="D481" s="569"/>
      <c r="E481" s="611"/>
      <c r="F481" s="611"/>
      <c r="G481" s="611"/>
      <c r="H481" s="611"/>
      <c r="I481" s="611"/>
      <c r="J481" s="409"/>
    </row>
    <row r="482" spans="2:10" s="410" customFormat="1" ht="21" customHeight="1" thickBot="1">
      <c r="B482" s="575"/>
      <c r="C482" s="575"/>
      <c r="D482" s="575"/>
      <c r="E482" s="612"/>
      <c r="F482" s="612"/>
      <c r="G482" s="612"/>
      <c r="H482" s="612"/>
      <c r="I482" s="612"/>
      <c r="J482" s="409"/>
    </row>
    <row r="483" spans="2:10" s="396" customFormat="1" ht="21.75" customHeight="1">
      <c r="B483" s="934" t="s">
        <v>15</v>
      </c>
      <c r="C483" s="928" t="s">
        <v>16</v>
      </c>
      <c r="D483" s="930" t="s">
        <v>131</v>
      </c>
      <c r="E483" s="926" t="s">
        <v>287</v>
      </c>
      <c r="F483" s="932" t="s">
        <v>286</v>
      </c>
      <c r="G483" s="926" t="s">
        <v>285</v>
      </c>
      <c r="H483" s="926" t="s">
        <v>316</v>
      </c>
      <c r="I483" s="926" t="s">
        <v>317</v>
      </c>
      <c r="J483" s="395"/>
    </row>
    <row r="484" spans="2:10" s="396" customFormat="1" ht="21.75" customHeight="1" thickBot="1">
      <c r="B484" s="935"/>
      <c r="C484" s="929"/>
      <c r="D484" s="931"/>
      <c r="E484" s="927"/>
      <c r="F484" s="933"/>
      <c r="G484" s="927"/>
      <c r="H484" s="927"/>
      <c r="I484" s="927"/>
      <c r="J484" s="395"/>
    </row>
    <row r="485" spans="1:10" s="473" customFormat="1" ht="21" customHeight="1">
      <c r="A485" s="596"/>
      <c r="B485" s="520"/>
      <c r="C485" s="521"/>
      <c r="D485" s="522"/>
      <c r="E485" s="523"/>
      <c r="F485" s="524"/>
      <c r="G485" s="523"/>
      <c r="H485" s="547"/>
      <c r="I485" s="547"/>
      <c r="J485" s="605"/>
    </row>
    <row r="486" spans="2:10" s="410" customFormat="1" ht="21" customHeight="1">
      <c r="B486" s="404">
        <v>6171</v>
      </c>
      <c r="C486" s="405">
        <v>5362</v>
      </c>
      <c r="D486" s="406" t="s">
        <v>120</v>
      </c>
      <c r="E486" s="397">
        <v>6.56</v>
      </c>
      <c r="F486" s="407">
        <v>19.73</v>
      </c>
      <c r="G486" s="397">
        <v>8.97</v>
      </c>
      <c r="H486" s="397">
        <v>9.18</v>
      </c>
      <c r="I486" s="397">
        <v>10</v>
      </c>
      <c r="J486" s="409"/>
    </row>
    <row r="487" spans="2:10" s="410" customFormat="1" ht="21" customHeight="1">
      <c r="B487" s="404">
        <v>6171</v>
      </c>
      <c r="C487" s="405">
        <v>5499</v>
      </c>
      <c r="D487" s="406" t="s">
        <v>104</v>
      </c>
      <c r="E487" s="397">
        <v>82.67</v>
      </c>
      <c r="F487" s="407">
        <v>104.32</v>
      </c>
      <c r="G487" s="397">
        <v>146.83</v>
      </c>
      <c r="H487" s="397">
        <v>39.02</v>
      </c>
      <c r="I487" s="397">
        <v>40</v>
      </c>
      <c r="J487" s="409"/>
    </row>
    <row r="488" spans="2:10" s="410" customFormat="1" ht="21" customHeight="1">
      <c r="B488" s="404">
        <v>6171</v>
      </c>
      <c r="C488" s="405">
        <v>5660</v>
      </c>
      <c r="D488" s="406" t="s">
        <v>156</v>
      </c>
      <c r="E488" s="397">
        <v>0</v>
      </c>
      <c r="F488" s="407">
        <v>2</v>
      </c>
      <c r="G488" s="397">
        <v>0</v>
      </c>
      <c r="H488" s="397">
        <v>0</v>
      </c>
      <c r="I488" s="397">
        <v>0</v>
      </c>
      <c r="J488" s="409"/>
    </row>
    <row r="489" spans="2:10" s="410" customFormat="1" ht="21" customHeight="1">
      <c r="B489" s="404">
        <v>6171</v>
      </c>
      <c r="C489" s="405">
        <v>6119</v>
      </c>
      <c r="D489" s="406" t="s">
        <v>89</v>
      </c>
      <c r="E489" s="397">
        <v>0</v>
      </c>
      <c r="F489" s="407">
        <v>0</v>
      </c>
      <c r="G489" s="397">
        <v>0</v>
      </c>
      <c r="H489" s="397">
        <v>0</v>
      </c>
      <c r="I489" s="397">
        <v>0</v>
      </c>
      <c r="J489" s="409"/>
    </row>
    <row r="490" spans="2:10" s="410" customFormat="1" ht="21" customHeight="1">
      <c r="B490" s="404">
        <v>6171</v>
      </c>
      <c r="C490" s="405">
        <v>6122</v>
      </c>
      <c r="D490" s="406" t="s">
        <v>94</v>
      </c>
      <c r="E490" s="397">
        <v>56.88</v>
      </c>
      <c r="F490" s="407">
        <v>0</v>
      </c>
      <c r="G490" s="397">
        <v>0</v>
      </c>
      <c r="H490" s="397">
        <v>0</v>
      </c>
      <c r="I490" s="397">
        <v>0</v>
      </c>
      <c r="J490" s="409"/>
    </row>
    <row r="491" spans="2:10" s="410" customFormat="1" ht="21" customHeight="1">
      <c r="B491" s="404">
        <v>6171</v>
      </c>
      <c r="C491" s="405">
        <v>6127</v>
      </c>
      <c r="D491" s="406" t="s">
        <v>327</v>
      </c>
      <c r="E491" s="397">
        <v>0</v>
      </c>
      <c r="F491" s="407">
        <v>0</v>
      </c>
      <c r="G491" s="397">
        <v>0</v>
      </c>
      <c r="H491" s="397">
        <v>95.32</v>
      </c>
      <c r="I491" s="397">
        <v>0</v>
      </c>
      <c r="J491" s="409" t="s">
        <v>246</v>
      </c>
    </row>
    <row r="492" spans="2:10" s="515" customFormat="1" ht="21" customHeight="1">
      <c r="B492" s="510">
        <v>6171</v>
      </c>
      <c r="C492" s="511" t="s">
        <v>19</v>
      </c>
      <c r="D492" s="512" t="s">
        <v>55</v>
      </c>
      <c r="E492" s="513">
        <f>SUM(E448:E491)</f>
        <v>3963.94</v>
      </c>
      <c r="F492" s="513">
        <f>SUM(F448:F491)</f>
        <v>3962.24</v>
      </c>
      <c r="G492" s="513">
        <f>SUM(G448:G491)</f>
        <v>3789.450000000001</v>
      </c>
      <c r="H492" s="513">
        <f>SUM(H448:H491)</f>
        <v>4049.2599999999998</v>
      </c>
      <c r="I492" s="513">
        <f>SUM(I448:I491)</f>
        <v>3736.51</v>
      </c>
      <c r="J492" s="514"/>
    </row>
    <row r="493" spans="1:10" s="417" customFormat="1" ht="21" customHeight="1">
      <c r="A493" s="596"/>
      <c r="B493" s="443">
        <v>617</v>
      </c>
      <c r="C493" s="444" t="s">
        <v>21</v>
      </c>
      <c r="D493" s="445" t="s">
        <v>56</v>
      </c>
      <c r="E493" s="446">
        <f>E492</f>
        <v>3963.94</v>
      </c>
      <c r="F493" s="459">
        <f>F492</f>
        <v>3962.24</v>
      </c>
      <c r="G493" s="446">
        <f>G492</f>
        <v>3789.450000000001</v>
      </c>
      <c r="H493" s="414">
        <f>H492</f>
        <v>4049.2599999999998</v>
      </c>
      <c r="I493" s="414">
        <f>I492</f>
        <v>3736.51</v>
      </c>
      <c r="J493" s="416"/>
    </row>
    <row r="494" spans="1:10" s="410" customFormat="1" ht="21" customHeight="1">
      <c r="A494" s="428"/>
      <c r="B494" s="404">
        <v>6310</v>
      </c>
      <c r="C494" s="405">
        <v>5141</v>
      </c>
      <c r="D494" s="406" t="s">
        <v>121</v>
      </c>
      <c r="E494" s="397">
        <v>446.09</v>
      </c>
      <c r="F494" s="407">
        <v>406.18</v>
      </c>
      <c r="G494" s="397">
        <v>500.08</v>
      </c>
      <c r="H494" s="463">
        <v>425.71</v>
      </c>
      <c r="I494" s="463">
        <v>391.59</v>
      </c>
      <c r="J494" s="531"/>
    </row>
    <row r="495" spans="2:10" s="410" customFormat="1" ht="21" customHeight="1">
      <c r="B495" s="404">
        <v>6310</v>
      </c>
      <c r="C495" s="405">
        <v>5163</v>
      </c>
      <c r="D495" s="406" t="s">
        <v>107</v>
      </c>
      <c r="E495" s="397">
        <v>43</v>
      </c>
      <c r="F495" s="407">
        <v>39.29</v>
      </c>
      <c r="G495" s="397">
        <v>40.05</v>
      </c>
      <c r="H495" s="397">
        <v>40.91</v>
      </c>
      <c r="I495" s="397">
        <v>38</v>
      </c>
      <c r="J495" s="409"/>
    </row>
    <row r="496" spans="2:10" s="410" customFormat="1" ht="21" customHeight="1">
      <c r="B496" s="404">
        <v>6310</v>
      </c>
      <c r="C496" s="405">
        <v>5191</v>
      </c>
      <c r="D496" s="406" t="s">
        <v>122</v>
      </c>
      <c r="E496" s="397">
        <v>0.73</v>
      </c>
      <c r="F496" s="407">
        <v>0.18</v>
      </c>
      <c r="G496" s="397">
        <v>0</v>
      </c>
      <c r="H496" s="397">
        <v>0</v>
      </c>
      <c r="I496" s="397">
        <v>0</v>
      </c>
      <c r="J496" s="409"/>
    </row>
    <row r="497" spans="2:10" s="515" customFormat="1" ht="21" customHeight="1">
      <c r="B497" s="510">
        <v>6310</v>
      </c>
      <c r="C497" s="511" t="s">
        <v>19</v>
      </c>
      <c r="D497" s="512" t="s">
        <v>58</v>
      </c>
      <c r="E497" s="513">
        <f>SUM(E494:E496)</f>
        <v>489.82</v>
      </c>
      <c r="F497" s="516">
        <f>SUM(F494:F496)</f>
        <v>445.65000000000003</v>
      </c>
      <c r="G497" s="513">
        <f>SUM(G494:G496)</f>
        <v>540.13</v>
      </c>
      <c r="H497" s="513">
        <f>SUM(H494:H496)</f>
        <v>466.62</v>
      </c>
      <c r="I497" s="513">
        <f>SUM(I494:I496)</f>
        <v>429.59</v>
      </c>
      <c r="J497" s="514"/>
    </row>
    <row r="498" spans="2:10" s="417" customFormat="1" ht="21" customHeight="1">
      <c r="B498" s="426">
        <v>631</v>
      </c>
      <c r="C498" s="412" t="s">
        <v>21</v>
      </c>
      <c r="D498" s="413" t="s">
        <v>58</v>
      </c>
      <c r="E498" s="414">
        <f>E497</f>
        <v>489.82</v>
      </c>
      <c r="F498" s="427">
        <f>F497</f>
        <v>445.65000000000003</v>
      </c>
      <c r="G498" s="414">
        <f>G497</f>
        <v>540.13</v>
      </c>
      <c r="H498" s="414">
        <f>H497</f>
        <v>466.62</v>
      </c>
      <c r="I498" s="414">
        <f>I497</f>
        <v>429.59</v>
      </c>
      <c r="J498" s="416"/>
    </row>
    <row r="499" spans="2:10" s="410" customFormat="1" ht="21" customHeight="1">
      <c r="B499" s="404">
        <v>6330</v>
      </c>
      <c r="C499" s="405">
        <v>5342</v>
      </c>
      <c r="D499" s="406" t="s">
        <v>123</v>
      </c>
      <c r="E499" s="397">
        <v>133.01</v>
      </c>
      <c r="F499" s="407">
        <v>136.1</v>
      </c>
      <c r="G499" s="397">
        <v>129.7</v>
      </c>
      <c r="H499" s="397">
        <v>108.1</v>
      </c>
      <c r="I499" s="397">
        <v>0</v>
      </c>
      <c r="J499" s="409"/>
    </row>
    <row r="500" spans="2:10" s="410" customFormat="1" ht="21" customHeight="1">
      <c r="B500" s="404">
        <v>6330</v>
      </c>
      <c r="C500" s="405">
        <v>5345</v>
      </c>
      <c r="D500" s="406" t="s">
        <v>124</v>
      </c>
      <c r="E500" s="397">
        <v>4906</v>
      </c>
      <c r="F500" s="407">
        <v>5085</v>
      </c>
      <c r="G500" s="397">
        <v>4410.17</v>
      </c>
      <c r="H500" s="397">
        <v>4500</v>
      </c>
      <c r="I500" s="397">
        <v>0</v>
      </c>
      <c r="J500" s="409"/>
    </row>
    <row r="501" spans="2:10" s="410" customFormat="1" ht="21" customHeight="1">
      <c r="B501" s="404">
        <v>6330</v>
      </c>
      <c r="C501" s="405">
        <v>5349</v>
      </c>
      <c r="D501" s="406" t="s">
        <v>254</v>
      </c>
      <c r="E501" s="397">
        <v>0</v>
      </c>
      <c r="F501" s="407">
        <v>5.73</v>
      </c>
      <c r="G501" s="397">
        <v>100</v>
      </c>
      <c r="H501" s="397">
        <v>0</v>
      </c>
      <c r="I501" s="397">
        <v>0</v>
      </c>
      <c r="J501" s="409"/>
    </row>
    <row r="502" spans="2:10" s="515" customFormat="1" ht="21" customHeight="1">
      <c r="B502" s="510">
        <v>6330</v>
      </c>
      <c r="C502" s="511" t="s">
        <v>19</v>
      </c>
      <c r="D502" s="512" t="s">
        <v>125</v>
      </c>
      <c r="E502" s="513">
        <f>SUM(E499:E501)</f>
        <v>5039.01</v>
      </c>
      <c r="F502" s="516">
        <f>SUM(F499:F501)</f>
        <v>5226.83</v>
      </c>
      <c r="G502" s="513">
        <f>SUM(G499:G501)</f>
        <v>4639.87</v>
      </c>
      <c r="H502" s="513">
        <f>SUM(H499:H501)</f>
        <v>4608.1</v>
      </c>
      <c r="I502" s="513">
        <f>SUM(I499:I501)</f>
        <v>0</v>
      </c>
      <c r="J502" s="514"/>
    </row>
    <row r="503" spans="2:10" s="417" customFormat="1" ht="21" customHeight="1">
      <c r="B503" s="426">
        <v>633</v>
      </c>
      <c r="C503" s="412" t="s">
        <v>21</v>
      </c>
      <c r="D503" s="413" t="s">
        <v>125</v>
      </c>
      <c r="E503" s="414">
        <f>E502</f>
        <v>5039.01</v>
      </c>
      <c r="F503" s="427">
        <f>F502</f>
        <v>5226.83</v>
      </c>
      <c r="G503" s="414">
        <f>G502</f>
        <v>4639.87</v>
      </c>
      <c r="H503" s="414">
        <f>H502</f>
        <v>4608.1</v>
      </c>
      <c r="I503" s="414">
        <f>I502</f>
        <v>0</v>
      </c>
      <c r="J503" s="409" t="s">
        <v>259</v>
      </c>
    </row>
    <row r="504" spans="2:10" s="410" customFormat="1" ht="21" customHeight="1">
      <c r="B504" s="404">
        <v>6399</v>
      </c>
      <c r="C504" s="405">
        <v>5362</v>
      </c>
      <c r="D504" s="406" t="s">
        <v>341</v>
      </c>
      <c r="E504" s="397">
        <v>354.12</v>
      </c>
      <c r="F504" s="407">
        <v>492</v>
      </c>
      <c r="G504" s="397">
        <v>342.96</v>
      </c>
      <c r="H504" s="397">
        <v>265.02</v>
      </c>
      <c r="I504" s="397">
        <v>215</v>
      </c>
      <c r="J504" s="409" t="s">
        <v>160</v>
      </c>
    </row>
    <row r="505" spans="2:10" s="410" customFormat="1" ht="21" customHeight="1">
      <c r="B505" s="404">
        <v>6399</v>
      </c>
      <c r="C505" s="405">
        <v>5362</v>
      </c>
      <c r="D505" s="406" t="s">
        <v>342</v>
      </c>
      <c r="E505" s="397"/>
      <c r="F505" s="407">
        <v>0</v>
      </c>
      <c r="G505" s="397">
        <v>0</v>
      </c>
      <c r="H505" s="397">
        <v>-29.98</v>
      </c>
      <c r="I505" s="397">
        <v>0</v>
      </c>
      <c r="J505" s="409"/>
    </row>
    <row r="506" spans="2:10" s="515" customFormat="1" ht="21" customHeight="1">
      <c r="B506" s="510">
        <v>6399</v>
      </c>
      <c r="C506" s="511" t="s">
        <v>19</v>
      </c>
      <c r="D506" s="512" t="s">
        <v>126</v>
      </c>
      <c r="E506" s="513">
        <f>SUM(E504:E505)</f>
        <v>354.12</v>
      </c>
      <c r="F506" s="513">
        <f>SUM(F504:F505)</f>
        <v>492</v>
      </c>
      <c r="G506" s="513">
        <f>SUM(G504:G505)</f>
        <v>342.96</v>
      </c>
      <c r="H506" s="513">
        <f>SUM(H504:H505)</f>
        <v>235.04</v>
      </c>
      <c r="I506" s="513">
        <f>SUM(I504:I505)</f>
        <v>215</v>
      </c>
      <c r="J506" s="514"/>
    </row>
    <row r="507" spans="2:10" s="417" customFormat="1" ht="21" customHeight="1">
      <c r="B507" s="426">
        <v>639</v>
      </c>
      <c r="C507" s="412" t="s">
        <v>21</v>
      </c>
      <c r="D507" s="413" t="s">
        <v>126</v>
      </c>
      <c r="E507" s="414">
        <f>E506</f>
        <v>354.12</v>
      </c>
      <c r="F507" s="414">
        <f>F506</f>
        <v>492</v>
      </c>
      <c r="G507" s="414">
        <f>G506</f>
        <v>342.96</v>
      </c>
      <c r="H507" s="414">
        <f>H506</f>
        <v>235.04</v>
      </c>
      <c r="I507" s="414">
        <f>I506</f>
        <v>215</v>
      </c>
      <c r="J507" s="416"/>
    </row>
    <row r="508" spans="2:10" s="410" customFormat="1" ht="21" customHeight="1">
      <c r="B508" s="404">
        <v>6402</v>
      </c>
      <c r="C508" s="405">
        <v>5366</v>
      </c>
      <c r="D508" s="406" t="s">
        <v>212</v>
      </c>
      <c r="E508" s="436">
        <v>0</v>
      </c>
      <c r="F508" s="407">
        <v>15.84</v>
      </c>
      <c r="G508" s="397">
        <v>0</v>
      </c>
      <c r="H508" s="397">
        <v>13.49</v>
      </c>
      <c r="I508" s="397">
        <v>0</v>
      </c>
      <c r="J508" s="409" t="s">
        <v>249</v>
      </c>
    </row>
    <row r="509" spans="2:10" s="515" customFormat="1" ht="21" customHeight="1">
      <c r="B509" s="510">
        <v>6402</v>
      </c>
      <c r="C509" s="511" t="s">
        <v>19</v>
      </c>
      <c r="D509" s="512" t="s">
        <v>210</v>
      </c>
      <c r="E509" s="513">
        <f>E508</f>
        <v>0</v>
      </c>
      <c r="F509" s="513">
        <f>F508</f>
        <v>15.84</v>
      </c>
      <c r="G509" s="513">
        <f>G508</f>
        <v>0</v>
      </c>
      <c r="H509" s="513">
        <f>H508</f>
        <v>13.49</v>
      </c>
      <c r="I509" s="513">
        <f>I508</f>
        <v>0</v>
      </c>
      <c r="J509" s="514"/>
    </row>
    <row r="510" spans="2:10" s="515" customFormat="1" ht="21" customHeight="1">
      <c r="B510" s="404">
        <v>6409</v>
      </c>
      <c r="C510" s="405">
        <v>5222</v>
      </c>
      <c r="D510" s="406" t="s">
        <v>146</v>
      </c>
      <c r="E510" s="436">
        <v>0</v>
      </c>
      <c r="F510" s="407">
        <v>0</v>
      </c>
      <c r="G510" s="397">
        <v>2.32</v>
      </c>
      <c r="H510" s="397">
        <v>2.32</v>
      </c>
      <c r="I510" s="397">
        <v>0</v>
      </c>
      <c r="J510" s="514"/>
    </row>
    <row r="511" spans="2:10" s="515" customFormat="1" ht="21" customHeight="1">
      <c r="B511" s="510">
        <v>6409</v>
      </c>
      <c r="C511" s="511" t="s">
        <v>19</v>
      </c>
      <c r="D511" s="512" t="s">
        <v>288</v>
      </c>
      <c r="E511" s="513">
        <f>E510</f>
        <v>0</v>
      </c>
      <c r="F511" s="513">
        <f>F510</f>
        <v>0</v>
      </c>
      <c r="G511" s="513">
        <f>G510</f>
        <v>2.32</v>
      </c>
      <c r="H511" s="513">
        <f>H510</f>
        <v>2.32</v>
      </c>
      <c r="I511" s="513">
        <f>I510</f>
        <v>0</v>
      </c>
      <c r="J511" s="514"/>
    </row>
    <row r="512" spans="2:10" s="417" customFormat="1" ht="21" customHeight="1">
      <c r="B512" s="426">
        <v>640</v>
      </c>
      <c r="C512" s="412" t="s">
        <v>21</v>
      </c>
      <c r="D512" s="413" t="s">
        <v>211</v>
      </c>
      <c r="E512" s="414">
        <f>E509+E511</f>
        <v>0</v>
      </c>
      <c r="F512" s="414">
        <f>F509+F511</f>
        <v>15.84</v>
      </c>
      <c r="G512" s="414">
        <f>G509+G511</f>
        <v>2.32</v>
      </c>
      <c r="H512" s="414">
        <f>H509+H511</f>
        <v>15.81</v>
      </c>
      <c r="I512" s="414">
        <f>I509+I511</f>
        <v>0</v>
      </c>
      <c r="J512" s="416"/>
    </row>
    <row r="513" spans="2:10" s="554" customFormat="1" ht="21" customHeight="1">
      <c r="B513" s="548"/>
      <c r="C513" s="549"/>
      <c r="D513" s="550"/>
      <c r="E513" s="551"/>
      <c r="F513" s="552"/>
      <c r="G513" s="551"/>
      <c r="H513" s="551"/>
      <c r="I513" s="551"/>
      <c r="J513" s="553"/>
    </row>
    <row r="514" spans="2:10" s="515" customFormat="1" ht="21" customHeight="1">
      <c r="B514" s="555"/>
      <c r="C514" s="556" t="s">
        <v>135</v>
      </c>
      <c r="D514" s="557" t="s">
        <v>284</v>
      </c>
      <c r="E514" s="558">
        <f>E523-E520</f>
        <v>21978.033</v>
      </c>
      <c r="F514" s="559">
        <f>F523-F520</f>
        <v>20692.429999999997</v>
      </c>
      <c r="G514" s="558">
        <f>G523-G520</f>
        <v>20240.62</v>
      </c>
      <c r="H514" s="558">
        <f>H523-H520</f>
        <v>20755.440000000006</v>
      </c>
      <c r="I514" s="558">
        <f>I523-I520</f>
        <v>14827</v>
      </c>
      <c r="J514" s="514"/>
    </row>
    <row r="515" spans="2:10" s="554" customFormat="1" ht="21" customHeight="1">
      <c r="B515" s="548"/>
      <c r="C515" s="549"/>
      <c r="D515" s="550"/>
      <c r="E515" s="551"/>
      <c r="F515" s="552"/>
      <c r="G515" s="551"/>
      <c r="H515" s="551"/>
      <c r="I515" s="551"/>
      <c r="J515" s="553"/>
    </row>
    <row r="516" spans="2:10" s="554" customFormat="1" ht="21" customHeight="1">
      <c r="B516" s="548"/>
      <c r="C516" s="549"/>
      <c r="D516" s="550"/>
      <c r="E516" s="551"/>
      <c r="F516" s="552"/>
      <c r="G516" s="551"/>
      <c r="H516" s="551"/>
      <c r="I516" s="551"/>
      <c r="J516" s="553"/>
    </row>
    <row r="517" spans="2:10" s="410" customFormat="1" ht="21" customHeight="1">
      <c r="B517" s="404"/>
      <c r="C517" s="405">
        <v>8124</v>
      </c>
      <c r="D517" s="406" t="s">
        <v>134</v>
      </c>
      <c r="E517" s="397">
        <v>1136.2</v>
      </c>
      <c r="F517" s="407">
        <v>1324.4</v>
      </c>
      <c r="G517" s="397">
        <v>2136.4</v>
      </c>
      <c r="H517" s="397">
        <v>572.59</v>
      </c>
      <c r="I517" s="397">
        <v>836.4</v>
      </c>
      <c r="J517" s="409" t="s">
        <v>258</v>
      </c>
    </row>
    <row r="518" spans="2:10" s="410" customFormat="1" ht="21" customHeight="1">
      <c r="B518" s="404"/>
      <c r="C518" s="405">
        <v>8124</v>
      </c>
      <c r="D518" s="406" t="s">
        <v>134</v>
      </c>
      <c r="E518" s="397">
        <v>0</v>
      </c>
      <c r="F518" s="407">
        <v>700</v>
      </c>
      <c r="G518" s="397">
        <v>500</v>
      </c>
      <c r="H518" s="397">
        <v>600</v>
      </c>
      <c r="I518" s="397">
        <v>100</v>
      </c>
      <c r="J518" s="409" t="s">
        <v>258</v>
      </c>
    </row>
    <row r="519" spans="2:10" s="410" customFormat="1" ht="21" customHeight="1">
      <c r="B519" s="404"/>
      <c r="C519" s="405">
        <v>8124</v>
      </c>
      <c r="D519" s="406" t="s">
        <v>134</v>
      </c>
      <c r="E519" s="397">
        <v>0</v>
      </c>
      <c r="F519" s="407">
        <v>0</v>
      </c>
      <c r="G519" s="397">
        <v>0</v>
      </c>
      <c r="H519" s="397">
        <v>0</v>
      </c>
      <c r="I519" s="397">
        <v>0</v>
      </c>
      <c r="J519" s="409"/>
    </row>
    <row r="520" spans="2:10" s="417" customFormat="1" ht="21" customHeight="1">
      <c r="B520" s="411" t="s">
        <v>132</v>
      </c>
      <c r="C520" s="412" t="s">
        <v>21</v>
      </c>
      <c r="D520" s="413" t="s">
        <v>134</v>
      </c>
      <c r="E520" s="414">
        <f>SUM(E517:E518)</f>
        <v>1136.2</v>
      </c>
      <c r="F520" s="560">
        <f>SUM(F517:F518)</f>
        <v>2024.4</v>
      </c>
      <c r="G520" s="414">
        <f>SUM(G517:G518)</f>
        <v>2636.4</v>
      </c>
      <c r="H520" s="414">
        <f>SUM(H517:H518)</f>
        <v>1172.5900000000001</v>
      </c>
      <c r="I520" s="414">
        <f>SUM(I517:I519)</f>
        <v>936.4</v>
      </c>
      <c r="J520" s="416"/>
    </row>
    <row r="521" spans="2:10" s="410" customFormat="1" ht="21" customHeight="1">
      <c r="B521" s="404"/>
      <c r="C521" s="405"/>
      <c r="D521" s="406"/>
      <c r="E521" s="397"/>
      <c r="F521" s="407"/>
      <c r="G521" s="397"/>
      <c r="H521" s="397"/>
      <c r="I521" s="397"/>
      <c r="J521" s="409"/>
    </row>
    <row r="522" spans="2:10" s="396" customFormat="1" ht="21" customHeight="1">
      <c r="B522" s="479"/>
      <c r="C522" s="480"/>
      <c r="D522" s="481"/>
      <c r="E522" s="482"/>
      <c r="F522" s="483"/>
      <c r="G522" s="482"/>
      <c r="H522" s="482"/>
      <c r="I522" s="482"/>
      <c r="J522" s="395"/>
    </row>
    <row r="523" spans="2:10" s="515" customFormat="1" ht="21" customHeight="1">
      <c r="B523" s="555"/>
      <c r="C523" s="556" t="s">
        <v>135</v>
      </c>
      <c r="D523" s="557" t="s">
        <v>187</v>
      </c>
      <c r="E523" s="558">
        <f>E166+E173+E180+E184+E191+E213+E219+E239+E249+E257+E272+E279+E283+E299+E353+E360+E367+E372+E375+E394+E423+E447+E493+E498+E503+E507+E512+E520</f>
        <v>23114.233</v>
      </c>
      <c r="F523" s="558">
        <f>F166+F173+F180+F184+F191+F213+F219+F239+F249+F257+F272+F279+F283+F299+F353+F360+F367+F372+F375+F394+F423+F447+F493+F498+F503+F507+F512+F520</f>
        <v>22716.829999999998</v>
      </c>
      <c r="G523" s="558">
        <f>G166+G173+G180+G184+G191+G213+G219+G239+G249+G257+G272+G279+G283+G299+G353+G360+G367+G372+G375+G394+G423+G447+G493+G498+G503+G507+G512+G520</f>
        <v>22877.02</v>
      </c>
      <c r="H523" s="558">
        <f>H166+H173+H180+H184+H191+H213+H219+H239+H249+H257+H272+H279+H283+H299+H353+H360+H367+H372+H375+H394+H423+H447+H493+H498+H503+H507+H512+H520</f>
        <v>21928.030000000006</v>
      </c>
      <c r="I523" s="558">
        <f>I166+I173+I180+I184+I191+I213+I219+I239+I249+I257+I272+I279+I283+I299+I353+I360+I367+I372+I375+I394+I423+I447+I493+I498+I503+I507+I512+I520</f>
        <v>15763.4</v>
      </c>
      <c r="J523" s="514"/>
    </row>
    <row r="524" spans="2:10" s="410" customFormat="1" ht="21" customHeight="1">
      <c r="B524" s="404"/>
      <c r="C524" s="405"/>
      <c r="D524" s="406"/>
      <c r="E524" s="561"/>
      <c r="F524" s="406"/>
      <c r="G524" s="397"/>
      <c r="H524" s="397"/>
      <c r="I524" s="397"/>
      <c r="J524" s="409"/>
    </row>
    <row r="525" spans="2:10" s="410" customFormat="1" ht="21" customHeight="1">
      <c r="B525" s="404"/>
      <c r="C525" s="405"/>
      <c r="D525" s="406"/>
      <c r="E525" s="561"/>
      <c r="F525" s="406"/>
      <c r="G525" s="397"/>
      <c r="H525" s="397"/>
      <c r="I525" s="397"/>
      <c r="J525" s="409"/>
    </row>
    <row r="526" spans="2:10" s="396" customFormat="1" ht="21" customHeight="1">
      <c r="B526" s="562"/>
      <c r="C526" s="563"/>
      <c r="D526" s="564" t="s">
        <v>129</v>
      </c>
      <c r="E526" s="565">
        <f>E150-E523</f>
        <v>-389.34300000000076</v>
      </c>
      <c r="F526" s="565">
        <f>F150-F523</f>
        <v>-608.2399999999943</v>
      </c>
      <c r="G526" s="565">
        <f>G150-G523</f>
        <v>-1473.1190000000024</v>
      </c>
      <c r="H526" s="565">
        <f>H150-H523</f>
        <v>256.0249999999942</v>
      </c>
      <c r="I526" s="565">
        <f>I150-I523</f>
        <v>0</v>
      </c>
      <c r="J526" s="395"/>
    </row>
    <row r="527" spans="2:10" s="410" customFormat="1" ht="21" customHeight="1" thickBot="1">
      <c r="B527" s="489"/>
      <c r="C527" s="490"/>
      <c r="D527" s="491"/>
      <c r="E527" s="501"/>
      <c r="F527" s="491"/>
      <c r="G527" s="493"/>
      <c r="H527" s="493"/>
      <c r="I527" s="493"/>
      <c r="J527" s="409"/>
    </row>
    <row r="528" spans="2:10" s="410" customFormat="1" ht="21" customHeight="1" thickBot="1">
      <c r="B528" s="566"/>
      <c r="C528" s="566"/>
      <c r="D528" s="566"/>
      <c r="E528" s="566"/>
      <c r="F528" s="566"/>
      <c r="G528" s="567"/>
      <c r="H528" s="567"/>
      <c r="I528" s="567"/>
      <c r="J528" s="409"/>
    </row>
    <row r="529" spans="2:10" s="410" customFormat="1" ht="21" customHeight="1">
      <c r="B529" s="568"/>
      <c r="C529" s="569"/>
      <c r="D529" s="569"/>
      <c r="E529" s="508"/>
      <c r="F529" s="466"/>
      <c r="G529" s="463"/>
      <c r="H529" s="463"/>
      <c r="I529" s="463"/>
      <c r="J529" s="449"/>
    </row>
    <row r="530" spans="2:10" s="396" customFormat="1" ht="21" customHeight="1">
      <c r="B530" s="570"/>
      <c r="C530" s="571"/>
      <c r="D530" s="571" t="s">
        <v>136</v>
      </c>
      <c r="E530" s="572">
        <f>(E473+E494+E517+E518)*100/(E147-E137-E114-E91-SUM(E29:E37))</f>
        <v>10.59789374257253</v>
      </c>
      <c r="F530" s="572">
        <f>(F473+F494+F517+F518)*100/(F147-F137-F114-F91-SUM(F29:F37))</f>
        <v>16.362568873633816</v>
      </c>
      <c r="G530" s="572">
        <f>(G473+G494+G517+G518)*100/(G147-G137-G114-G91-SUM(G29:G37))</f>
        <v>20.689954280697897</v>
      </c>
      <c r="H530" s="572">
        <f>(H473+H494+H517+H518)*100/(H147-H137-H114-H91-SUM(H29:H37))</f>
        <v>10.938613583417762</v>
      </c>
      <c r="I530" s="572">
        <f>(I473+I494+I517+I518)*100/(I147-I137-I114-I91-SUM(I29:I37))</f>
        <v>9.170219431466826</v>
      </c>
      <c r="J530" s="573"/>
    </row>
    <row r="531" spans="2:10" s="410" customFormat="1" ht="21" customHeight="1" thickBot="1">
      <c r="B531" s="574"/>
      <c r="C531" s="575"/>
      <c r="D531" s="575"/>
      <c r="E531" s="501"/>
      <c r="F531" s="500"/>
      <c r="G531" s="502"/>
      <c r="H531" s="502"/>
      <c r="I531" s="502"/>
      <c r="J531" s="449"/>
    </row>
    <row r="532" spans="6:10" s="410" customFormat="1" ht="21" customHeight="1">
      <c r="F532" s="503"/>
      <c r="G532" s="503"/>
      <c r="H532" s="504"/>
      <c r="I532" s="504"/>
      <c r="J532" s="409"/>
    </row>
    <row r="533" spans="6:10" s="410" customFormat="1" ht="21" customHeight="1">
      <c r="F533" s="503"/>
      <c r="G533" s="503"/>
      <c r="H533" s="504"/>
      <c r="I533" s="504"/>
      <c r="J533" s="409"/>
    </row>
    <row r="534" spans="6:10" s="410" customFormat="1" ht="21" customHeight="1">
      <c r="F534" s="503"/>
      <c r="G534" s="503"/>
      <c r="H534" s="504"/>
      <c r="I534" s="504"/>
      <c r="J534" s="409"/>
    </row>
    <row r="535" spans="4:10" s="410" customFormat="1" ht="21" customHeight="1">
      <c r="D535" s="396" t="s">
        <v>227</v>
      </c>
      <c r="F535" s="503"/>
      <c r="G535" s="503"/>
      <c r="H535" s="504"/>
      <c r="I535" s="504"/>
      <c r="J535" s="409"/>
    </row>
    <row r="536" spans="6:10" s="410" customFormat="1" ht="21" customHeight="1">
      <c r="F536" s="503"/>
      <c r="G536" s="503"/>
      <c r="H536" s="504"/>
      <c r="I536" s="504"/>
      <c r="J536" s="409"/>
    </row>
    <row r="537" spans="3:10" s="410" customFormat="1" ht="21" customHeight="1">
      <c r="C537" s="410" t="s">
        <v>160</v>
      </c>
      <c r="D537" s="410" t="s">
        <v>228</v>
      </c>
      <c r="F537" s="503"/>
      <c r="G537" s="503"/>
      <c r="H537" s="504"/>
      <c r="I537" s="504"/>
      <c r="J537" s="409"/>
    </row>
    <row r="538" spans="3:10" s="410" customFormat="1" ht="21" customHeight="1">
      <c r="C538" s="410" t="s">
        <v>162</v>
      </c>
      <c r="D538" s="410" t="s">
        <v>289</v>
      </c>
      <c r="F538" s="503"/>
      <c r="G538" s="503"/>
      <c r="H538" s="504"/>
      <c r="I538" s="504"/>
      <c r="J538" s="409"/>
    </row>
    <row r="539" spans="3:10" s="410" customFormat="1" ht="21" customHeight="1">
      <c r="C539" s="410" t="s">
        <v>163</v>
      </c>
      <c r="D539" s="410" t="s">
        <v>290</v>
      </c>
      <c r="F539" s="503"/>
      <c r="G539" s="503"/>
      <c r="H539" s="504"/>
      <c r="I539" s="504"/>
      <c r="J539" s="409"/>
    </row>
    <row r="540" spans="3:10" s="410" customFormat="1" ht="21" customHeight="1">
      <c r="C540" s="410" t="s">
        <v>164</v>
      </c>
      <c r="D540" s="410" t="s">
        <v>291</v>
      </c>
      <c r="F540" s="503"/>
      <c r="G540" s="503"/>
      <c r="H540" s="504"/>
      <c r="I540" s="504"/>
      <c r="J540" s="409"/>
    </row>
    <row r="541" spans="3:10" s="410" customFormat="1" ht="21" customHeight="1">
      <c r="C541" s="410" t="s">
        <v>165</v>
      </c>
      <c r="D541" s="410" t="s">
        <v>294</v>
      </c>
      <c r="F541" s="503"/>
      <c r="G541" s="503"/>
      <c r="H541" s="504"/>
      <c r="I541" s="504"/>
      <c r="J541" s="409"/>
    </row>
    <row r="542" spans="3:10" s="410" customFormat="1" ht="21" customHeight="1">
      <c r="C542" s="410" t="s">
        <v>169</v>
      </c>
      <c r="D542" s="410" t="s">
        <v>329</v>
      </c>
      <c r="F542" s="503"/>
      <c r="G542" s="503"/>
      <c r="H542" s="504"/>
      <c r="I542" s="504"/>
      <c r="J542" s="409"/>
    </row>
    <row r="543" spans="3:10" s="410" customFormat="1" ht="21" customHeight="1">
      <c r="C543" s="410" t="s">
        <v>166</v>
      </c>
      <c r="D543" s="410" t="s">
        <v>330</v>
      </c>
      <c r="F543" s="503"/>
      <c r="G543" s="503"/>
      <c r="H543" s="504"/>
      <c r="I543" s="504"/>
      <c r="J543" s="409"/>
    </row>
    <row r="544" spans="3:10" s="410" customFormat="1" ht="21" customHeight="1">
      <c r="C544" s="410" t="s">
        <v>185</v>
      </c>
      <c r="D544" s="410" t="s">
        <v>334</v>
      </c>
      <c r="F544" s="503"/>
      <c r="G544" s="503"/>
      <c r="H544" s="504"/>
      <c r="I544" s="504"/>
      <c r="J544" s="409"/>
    </row>
    <row r="545" spans="3:10" s="410" customFormat="1" ht="21" customHeight="1">
      <c r="C545" s="410" t="s">
        <v>188</v>
      </c>
      <c r="D545" s="410" t="s">
        <v>340</v>
      </c>
      <c r="F545" s="503"/>
      <c r="G545" s="503"/>
      <c r="H545" s="504"/>
      <c r="I545" s="504"/>
      <c r="J545" s="409"/>
    </row>
    <row r="546" spans="3:10" s="410" customFormat="1" ht="21" customHeight="1">
      <c r="C546" s="410" t="s">
        <v>192</v>
      </c>
      <c r="D546" s="410" t="s">
        <v>331</v>
      </c>
      <c r="F546" s="503"/>
      <c r="G546" s="503"/>
      <c r="H546" s="504"/>
      <c r="I546" s="504"/>
      <c r="J546" s="409"/>
    </row>
    <row r="547" spans="3:10" s="410" customFormat="1" ht="21" customHeight="1">
      <c r="C547" s="410" t="s">
        <v>194</v>
      </c>
      <c r="D547" s="410" t="s">
        <v>312</v>
      </c>
      <c r="F547" s="503"/>
      <c r="G547" s="503"/>
      <c r="H547" s="504"/>
      <c r="I547" s="504"/>
      <c r="J547" s="409"/>
    </row>
    <row r="548" spans="3:10" s="410" customFormat="1" ht="21" customHeight="1">
      <c r="C548" s="410" t="s">
        <v>224</v>
      </c>
      <c r="D548" s="410" t="s">
        <v>295</v>
      </c>
      <c r="F548" s="503"/>
      <c r="G548" s="503"/>
      <c r="H548" s="504"/>
      <c r="I548" s="504"/>
      <c r="J548" s="409"/>
    </row>
    <row r="549" spans="3:10" s="410" customFormat="1" ht="21" customHeight="1">
      <c r="C549" s="410" t="s">
        <v>226</v>
      </c>
      <c r="D549" s="410" t="s">
        <v>296</v>
      </c>
      <c r="F549" s="503"/>
      <c r="G549" s="503"/>
      <c r="H549" s="504"/>
      <c r="I549" s="504"/>
      <c r="J549" s="409"/>
    </row>
    <row r="550" spans="3:10" s="410" customFormat="1" ht="21" customHeight="1">
      <c r="C550" s="410" t="s">
        <v>239</v>
      </c>
      <c r="D550" s="410" t="s">
        <v>338</v>
      </c>
      <c r="F550" s="503"/>
      <c r="G550" s="503"/>
      <c r="H550" s="504"/>
      <c r="I550" s="504"/>
      <c r="J550" s="409"/>
    </row>
    <row r="551" spans="3:10" s="410" customFormat="1" ht="21" customHeight="1">
      <c r="C551" s="410" t="s">
        <v>240</v>
      </c>
      <c r="D551" s="410" t="s">
        <v>297</v>
      </c>
      <c r="F551" s="503"/>
      <c r="G551" s="503"/>
      <c r="H551" s="504"/>
      <c r="I551" s="504"/>
      <c r="J551" s="409"/>
    </row>
    <row r="552" spans="3:10" s="410" customFormat="1" ht="21" customHeight="1">
      <c r="C552" s="410" t="s">
        <v>242</v>
      </c>
      <c r="D552" s="410" t="s">
        <v>298</v>
      </c>
      <c r="F552" s="503"/>
      <c r="G552" s="503"/>
      <c r="H552" s="504"/>
      <c r="I552" s="504"/>
      <c r="J552" s="409"/>
    </row>
    <row r="553" spans="3:10" s="410" customFormat="1" ht="21" customHeight="1">
      <c r="C553" s="410" t="s">
        <v>243</v>
      </c>
      <c r="D553" s="410" t="s">
        <v>332</v>
      </c>
      <c r="F553" s="503"/>
      <c r="G553" s="503"/>
      <c r="H553" s="504"/>
      <c r="I553" s="504"/>
      <c r="J553" s="409"/>
    </row>
    <row r="554" spans="3:10" s="410" customFormat="1" ht="21" customHeight="1">
      <c r="C554" s="410" t="s">
        <v>245</v>
      </c>
      <c r="D554" s="410" t="s">
        <v>339</v>
      </c>
      <c r="F554" s="503"/>
      <c r="G554" s="503"/>
      <c r="H554" s="504"/>
      <c r="I554" s="504"/>
      <c r="J554" s="409"/>
    </row>
    <row r="555" spans="3:10" s="410" customFormat="1" ht="21" customHeight="1">
      <c r="C555" s="410" t="s">
        <v>246</v>
      </c>
      <c r="D555" s="410" t="s">
        <v>333</v>
      </c>
      <c r="F555" s="503"/>
      <c r="G555" s="503"/>
      <c r="H555" s="504"/>
      <c r="I555" s="504"/>
      <c r="J555" s="409"/>
    </row>
    <row r="556" spans="3:10" s="410" customFormat="1" ht="21" customHeight="1">
      <c r="C556" s="410" t="s">
        <v>247</v>
      </c>
      <c r="D556" s="410" t="s">
        <v>301</v>
      </c>
      <c r="F556" s="503"/>
      <c r="G556" s="503"/>
      <c r="H556" s="504"/>
      <c r="I556" s="504"/>
      <c r="J556" s="409"/>
    </row>
    <row r="557" spans="3:10" s="410" customFormat="1" ht="21" customHeight="1">
      <c r="C557" s="410" t="s">
        <v>249</v>
      </c>
      <c r="D557" s="410" t="s">
        <v>335</v>
      </c>
      <c r="F557" s="503"/>
      <c r="G557" s="503"/>
      <c r="H557" s="504"/>
      <c r="I557" s="504"/>
      <c r="J557" s="409"/>
    </row>
    <row r="558" spans="3:10" s="410" customFormat="1" ht="21" customHeight="1">
      <c r="C558" s="410" t="s">
        <v>258</v>
      </c>
      <c r="D558" s="410" t="s">
        <v>303</v>
      </c>
      <c r="F558" s="503"/>
      <c r="G558" s="503"/>
      <c r="H558" s="504"/>
      <c r="I558" s="504"/>
      <c r="J558" s="409"/>
    </row>
    <row r="559" spans="3:10" s="410" customFormat="1" ht="21" customHeight="1">
      <c r="C559" s="410" t="s">
        <v>259</v>
      </c>
      <c r="D559" s="410" t="s">
        <v>313</v>
      </c>
      <c r="F559" s="503"/>
      <c r="G559" s="503"/>
      <c r="H559" s="504"/>
      <c r="I559" s="504"/>
      <c r="J559" s="409"/>
    </row>
    <row r="560" spans="6:10" s="410" customFormat="1" ht="21" customHeight="1">
      <c r="F560" s="503"/>
      <c r="G560" s="503"/>
      <c r="H560" s="504"/>
      <c r="I560" s="504"/>
      <c r="J560" s="409"/>
    </row>
    <row r="561" spans="6:10" s="410" customFormat="1" ht="21" customHeight="1">
      <c r="F561" s="503"/>
      <c r="G561" s="503"/>
      <c r="H561" s="504"/>
      <c r="I561" s="504"/>
      <c r="J561" s="409"/>
    </row>
    <row r="562" spans="3:10" s="410" customFormat="1" ht="21" customHeight="1">
      <c r="C562" s="396"/>
      <c r="D562" s="396" t="s">
        <v>172</v>
      </c>
      <c r="F562" s="503"/>
      <c r="G562" s="503"/>
      <c r="H562" s="504"/>
      <c r="I562" s="504"/>
      <c r="J562" s="409"/>
    </row>
    <row r="563" spans="4:10" s="410" customFormat="1" ht="21" customHeight="1">
      <c r="D563" s="410" t="s">
        <v>304</v>
      </c>
      <c r="F563" s="503"/>
      <c r="G563" s="503"/>
      <c r="H563" s="504"/>
      <c r="I563" s="504"/>
      <c r="J563" s="409"/>
    </row>
    <row r="564" spans="4:10" s="410" customFormat="1" ht="21" customHeight="1">
      <c r="D564" s="410" t="s">
        <v>306</v>
      </c>
      <c r="F564" s="503"/>
      <c r="G564" s="503"/>
      <c r="H564" s="504"/>
      <c r="I564" s="504"/>
      <c r="J564" s="409"/>
    </row>
    <row r="565" spans="4:10" s="410" customFormat="1" ht="21" customHeight="1">
      <c r="D565" s="410" t="s">
        <v>337</v>
      </c>
      <c r="F565" s="503"/>
      <c r="G565" s="503"/>
      <c r="H565" s="504"/>
      <c r="I565" s="504"/>
      <c r="J565" s="409"/>
    </row>
    <row r="566" spans="4:10" s="410" customFormat="1" ht="21" customHeight="1">
      <c r="D566" s="410" t="s">
        <v>336</v>
      </c>
      <c r="F566" s="503"/>
      <c r="G566" s="503"/>
      <c r="H566" s="504"/>
      <c r="I566" s="504"/>
      <c r="J566" s="409"/>
    </row>
    <row r="567" spans="6:10" s="410" customFormat="1" ht="21" customHeight="1">
      <c r="F567" s="503"/>
      <c r="G567" s="503"/>
      <c r="H567" s="504"/>
      <c r="I567" s="504"/>
      <c r="J567" s="409"/>
    </row>
    <row r="568" spans="6:10" s="410" customFormat="1" ht="21" customHeight="1">
      <c r="F568" s="503"/>
      <c r="G568" s="503"/>
      <c r="H568" s="504"/>
      <c r="I568" s="504"/>
      <c r="J568" s="409"/>
    </row>
    <row r="569" spans="6:10" s="410" customFormat="1" ht="21" customHeight="1">
      <c r="F569" s="503"/>
      <c r="G569" s="503"/>
      <c r="H569" s="504"/>
      <c r="I569" s="504"/>
      <c r="J569" s="409"/>
    </row>
    <row r="570" spans="6:10" s="410" customFormat="1" ht="21" customHeight="1">
      <c r="F570" s="503"/>
      <c r="G570" s="503"/>
      <c r="H570" s="504"/>
      <c r="I570" s="504"/>
      <c r="J570" s="409"/>
    </row>
    <row r="571" spans="6:10" s="410" customFormat="1" ht="21" customHeight="1">
      <c r="F571" s="503"/>
      <c r="G571" s="503"/>
      <c r="H571" s="504"/>
      <c r="I571" s="504"/>
      <c r="J571" s="409"/>
    </row>
    <row r="572" spans="6:10" s="410" customFormat="1" ht="21" customHeight="1">
      <c r="F572" s="503"/>
      <c r="G572" s="503"/>
      <c r="H572" s="504"/>
      <c r="I572" s="504"/>
      <c r="J572" s="409"/>
    </row>
    <row r="573" spans="2:4" ht="15">
      <c r="B573" s="164"/>
      <c r="C573" s="164"/>
      <c r="D573" s="164"/>
    </row>
    <row r="574" spans="2:10" ht="15">
      <c r="B574" s="164"/>
      <c r="C574" s="164"/>
      <c r="D574" s="164"/>
      <c r="F574"/>
      <c r="G574"/>
      <c r="H574"/>
      <c r="I574"/>
      <c r="J574"/>
    </row>
    <row r="575" spans="2:10" ht="15">
      <c r="B575" s="164"/>
      <c r="C575" s="164"/>
      <c r="D575" s="164"/>
      <c r="F575"/>
      <c r="G575"/>
      <c r="H575"/>
      <c r="I575"/>
      <c r="J575"/>
    </row>
    <row r="576" spans="2:10" ht="15">
      <c r="B576" s="164"/>
      <c r="C576" s="164"/>
      <c r="D576" s="164"/>
      <c r="F576"/>
      <c r="G576"/>
      <c r="H576"/>
      <c r="I576"/>
      <c r="J576"/>
    </row>
    <row r="577" spans="2:10" ht="15">
      <c r="B577" s="164"/>
      <c r="C577" s="164"/>
      <c r="D577" s="164"/>
      <c r="F577"/>
      <c r="G577"/>
      <c r="H577"/>
      <c r="I577"/>
      <c r="J577"/>
    </row>
    <row r="578" spans="2:10" ht="15">
      <c r="B578" s="164"/>
      <c r="C578" s="164"/>
      <c r="D578" s="164"/>
      <c r="F578"/>
      <c r="G578"/>
      <c r="H578"/>
      <c r="I578"/>
      <c r="J578"/>
    </row>
  </sheetData>
  <sheetProtection/>
  <mergeCells count="59">
    <mergeCell ref="I77:I78"/>
    <mergeCell ref="B2:H3"/>
    <mergeCell ref="D6:G6"/>
    <mergeCell ref="B8:B9"/>
    <mergeCell ref="C8:C9"/>
    <mergeCell ref="D8:D9"/>
    <mergeCell ref="E8:E9"/>
    <mergeCell ref="F8:F9"/>
    <mergeCell ref="G8:G9"/>
    <mergeCell ref="H8:H9"/>
    <mergeCell ref="H159:H160"/>
    <mergeCell ref="I159:I160"/>
    <mergeCell ref="I8:I9"/>
    <mergeCell ref="B77:B78"/>
    <mergeCell ref="C77:C78"/>
    <mergeCell ref="D77:D78"/>
    <mergeCell ref="E77:E78"/>
    <mergeCell ref="F77:F78"/>
    <mergeCell ref="G77:G78"/>
    <mergeCell ref="H77:H78"/>
    <mergeCell ref="D157:G157"/>
    <mergeCell ref="B159:B160"/>
    <mergeCell ref="C159:C160"/>
    <mergeCell ref="D159:D160"/>
    <mergeCell ref="E159:E160"/>
    <mergeCell ref="F159:F160"/>
    <mergeCell ref="G159:G160"/>
    <mergeCell ref="F242:F243"/>
    <mergeCell ref="G242:G243"/>
    <mergeCell ref="H242:H243"/>
    <mergeCell ref="I242:I243"/>
    <mergeCell ref="B242:B243"/>
    <mergeCell ref="C242:C243"/>
    <mergeCell ref="D242:D243"/>
    <mergeCell ref="E242:E243"/>
    <mergeCell ref="H397:H398"/>
    <mergeCell ref="B327:B328"/>
    <mergeCell ref="C327:C328"/>
    <mergeCell ref="D327:D328"/>
    <mergeCell ref="E327:E328"/>
    <mergeCell ref="F327:F328"/>
    <mergeCell ref="G327:G328"/>
    <mergeCell ref="I397:I398"/>
    <mergeCell ref="B483:B484"/>
    <mergeCell ref="H327:H328"/>
    <mergeCell ref="I327:I328"/>
    <mergeCell ref="B397:B398"/>
    <mergeCell ref="C397:C398"/>
    <mergeCell ref="D397:D398"/>
    <mergeCell ref="E397:E398"/>
    <mergeCell ref="F397:F398"/>
    <mergeCell ref="G397:G398"/>
    <mergeCell ref="I483:I484"/>
    <mergeCell ref="C483:C484"/>
    <mergeCell ref="D483:D484"/>
    <mergeCell ref="E483:E484"/>
    <mergeCell ref="F483:F484"/>
    <mergeCell ref="G483:G484"/>
    <mergeCell ref="H483:H484"/>
  </mergeCells>
  <printOptions/>
  <pageMargins left="0.7874015748031497" right="0.5905511811023623" top="0.6692913385826772" bottom="0.6692913385826772" header="0.5118110236220472" footer="0.5118110236220472"/>
  <pageSetup horizontalDpi="600" verticalDpi="600" orientation="portrait" paperSize="9" scale="36" r:id="rId1"/>
  <headerFooter alignWithMargins="0">
    <oddFooter>&amp;CStránka &amp;P</oddFooter>
  </headerFooter>
  <rowBreaks count="6" manualBreakCount="6">
    <brk id="75" max="255" man="1"/>
    <brk id="155" max="255" man="1"/>
    <brk id="240" max="9" man="1"/>
    <brk id="325" max="9" man="1"/>
    <brk id="395" max="255" man="1"/>
    <brk id="48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Q567"/>
  <sheetViews>
    <sheetView zoomScaleSheetLayoutView="50" zoomScalePageLayoutView="0" workbookViewId="0" topLeftCell="A1">
      <selection activeCell="D480" sqref="D480"/>
    </sheetView>
  </sheetViews>
  <sheetFormatPr defaultColWidth="9.00390625" defaultRowHeight="12.75"/>
  <cols>
    <col min="1" max="1" width="6.25390625" style="0" customWidth="1"/>
    <col min="2" max="3" width="12.75390625" style="0" customWidth="1"/>
    <col min="4" max="4" width="80.125" style="0" customWidth="1"/>
    <col min="5" max="5" width="16.75390625" style="0" customWidth="1"/>
    <col min="6" max="7" width="16.75390625" style="2" customWidth="1"/>
    <col min="8" max="8" width="16.75390625" style="359" customWidth="1"/>
    <col min="9" max="9" width="5.375" style="13" customWidth="1"/>
  </cols>
  <sheetData>
    <row r="1" ht="14.25">
      <c r="D1" s="323"/>
    </row>
    <row r="2" spans="2:9" s="390" customFormat="1" ht="36.75" customHeight="1">
      <c r="B2" s="936" t="s">
        <v>321</v>
      </c>
      <c r="C2" s="937"/>
      <c r="D2" s="937"/>
      <c r="E2" s="937"/>
      <c r="F2" s="937"/>
      <c r="G2" s="937"/>
      <c r="H2" s="937"/>
      <c r="I2" s="391"/>
    </row>
    <row r="3" spans="2:9" s="390" customFormat="1" ht="36.75" customHeight="1">
      <c r="B3" s="937"/>
      <c r="C3" s="937"/>
      <c r="D3" s="937"/>
      <c r="E3" s="937"/>
      <c r="F3" s="937"/>
      <c r="G3" s="937"/>
      <c r="H3" s="937"/>
      <c r="I3" s="391"/>
    </row>
    <row r="6" spans="4:9" s="392" customFormat="1" ht="39" customHeight="1">
      <c r="D6" s="920" t="s">
        <v>179</v>
      </c>
      <c r="E6" s="921"/>
      <c r="F6" s="921"/>
      <c r="G6" s="921"/>
      <c r="H6" s="393"/>
      <c r="I6" s="394"/>
    </row>
    <row r="7" ht="13.5" thickBot="1"/>
    <row r="8" spans="2:9" s="325" customFormat="1" ht="18" customHeight="1">
      <c r="B8" s="915" t="s">
        <v>15</v>
      </c>
      <c r="C8" s="917" t="s">
        <v>16</v>
      </c>
      <c r="D8" s="939" t="s">
        <v>131</v>
      </c>
      <c r="E8" s="913" t="s">
        <v>287</v>
      </c>
      <c r="F8" s="941" t="s">
        <v>286</v>
      </c>
      <c r="G8" s="913" t="s">
        <v>285</v>
      </c>
      <c r="H8" s="910" t="s">
        <v>319</v>
      </c>
      <c r="I8" s="324"/>
    </row>
    <row r="9" spans="2:9" s="325" customFormat="1" ht="18" customHeight="1" thickBot="1">
      <c r="B9" s="916"/>
      <c r="C9" s="918"/>
      <c r="D9" s="940"/>
      <c r="E9" s="914"/>
      <c r="F9" s="942"/>
      <c r="G9" s="914"/>
      <c r="H9" s="911"/>
      <c r="I9" s="324"/>
    </row>
    <row r="10" spans="2:9" s="325" customFormat="1" ht="18" customHeight="1">
      <c r="B10" s="699"/>
      <c r="C10" s="700"/>
      <c r="D10" s="701"/>
      <c r="E10" s="702"/>
      <c r="F10" s="703"/>
      <c r="G10" s="703"/>
      <c r="H10" s="704"/>
      <c r="I10" s="324"/>
    </row>
    <row r="11" spans="2:9" s="168" customFormat="1" ht="18" customHeight="1">
      <c r="B11" s="705"/>
      <c r="C11" s="706">
        <v>1111</v>
      </c>
      <c r="D11" s="707" t="s">
        <v>0</v>
      </c>
      <c r="E11" s="708">
        <v>1910.04</v>
      </c>
      <c r="F11" s="709">
        <v>2090.09</v>
      </c>
      <c r="G11" s="708">
        <v>2339.31</v>
      </c>
      <c r="H11" s="710">
        <v>2145</v>
      </c>
      <c r="I11" s="167"/>
    </row>
    <row r="12" spans="2:9" s="168" customFormat="1" ht="18" customHeight="1">
      <c r="B12" s="705"/>
      <c r="C12" s="706">
        <v>1112</v>
      </c>
      <c r="D12" s="707" t="s">
        <v>1</v>
      </c>
      <c r="E12" s="708">
        <v>1155.22</v>
      </c>
      <c r="F12" s="709">
        <v>547</v>
      </c>
      <c r="G12" s="708">
        <v>781.05</v>
      </c>
      <c r="H12" s="710">
        <v>350</v>
      </c>
      <c r="I12" s="167"/>
    </row>
    <row r="13" spans="2:9" s="168" customFormat="1" ht="18" customHeight="1">
      <c r="B13" s="705"/>
      <c r="C13" s="706">
        <v>1113</v>
      </c>
      <c r="D13" s="707" t="s">
        <v>2</v>
      </c>
      <c r="E13" s="708">
        <v>114.68</v>
      </c>
      <c r="F13" s="709">
        <v>133.45</v>
      </c>
      <c r="G13" s="708">
        <v>167.94</v>
      </c>
      <c r="H13" s="710">
        <v>160</v>
      </c>
      <c r="I13" s="167"/>
    </row>
    <row r="14" spans="2:9" s="168" customFormat="1" ht="18" customHeight="1">
      <c r="B14" s="705"/>
      <c r="C14" s="706">
        <v>1121</v>
      </c>
      <c r="D14" s="707" t="s">
        <v>3</v>
      </c>
      <c r="E14" s="708">
        <v>2191.21</v>
      </c>
      <c r="F14" s="709">
        <v>2424.06</v>
      </c>
      <c r="G14" s="708">
        <v>2650.58</v>
      </c>
      <c r="H14" s="710">
        <v>3132</v>
      </c>
      <c r="I14" s="167"/>
    </row>
    <row r="15" spans="2:9" s="168" customFormat="1" ht="18" customHeight="1">
      <c r="B15" s="705"/>
      <c r="C15" s="706">
        <v>1122</v>
      </c>
      <c r="D15" s="707" t="s">
        <v>4</v>
      </c>
      <c r="E15" s="708">
        <v>354.12</v>
      </c>
      <c r="F15" s="709">
        <v>492</v>
      </c>
      <c r="G15" s="708">
        <v>342.96</v>
      </c>
      <c r="H15" s="710">
        <v>190</v>
      </c>
      <c r="I15" s="167" t="s">
        <v>160</v>
      </c>
    </row>
    <row r="16" spans="2:9" s="168" customFormat="1" ht="18" customHeight="1">
      <c r="B16" s="705"/>
      <c r="C16" s="706">
        <v>1211</v>
      </c>
      <c r="D16" s="707" t="s">
        <v>5</v>
      </c>
      <c r="E16" s="708">
        <v>3537.22</v>
      </c>
      <c r="F16" s="709">
        <v>3671.92</v>
      </c>
      <c r="G16" s="708">
        <v>4127.9</v>
      </c>
      <c r="H16" s="710">
        <v>3860</v>
      </c>
      <c r="I16" s="167"/>
    </row>
    <row r="17" spans="2:9" s="168" customFormat="1" ht="18" customHeight="1">
      <c r="B17" s="705"/>
      <c r="C17" s="706">
        <v>1334</v>
      </c>
      <c r="D17" s="707" t="s">
        <v>208</v>
      </c>
      <c r="E17" s="708">
        <v>0</v>
      </c>
      <c r="F17" s="709">
        <v>3.22</v>
      </c>
      <c r="G17" s="708">
        <v>0</v>
      </c>
      <c r="H17" s="710">
        <v>0</v>
      </c>
      <c r="I17" s="167"/>
    </row>
    <row r="18" spans="2:9" s="168" customFormat="1" ht="18" customHeight="1">
      <c r="B18" s="705"/>
      <c r="C18" s="706">
        <v>1337</v>
      </c>
      <c r="D18" s="707" t="s">
        <v>196</v>
      </c>
      <c r="E18" s="708">
        <v>533.31</v>
      </c>
      <c r="F18" s="709">
        <v>519.24</v>
      </c>
      <c r="G18" s="708">
        <v>532.73</v>
      </c>
      <c r="H18" s="710">
        <v>520</v>
      </c>
      <c r="I18" s="167"/>
    </row>
    <row r="19" spans="2:9" s="168" customFormat="1" ht="18" customHeight="1">
      <c r="B19" s="705"/>
      <c r="C19" s="706">
        <v>1341</v>
      </c>
      <c r="D19" s="707" t="s">
        <v>6</v>
      </c>
      <c r="E19" s="708">
        <v>22.46</v>
      </c>
      <c r="F19" s="709">
        <v>22.12</v>
      </c>
      <c r="G19" s="708">
        <v>24.37</v>
      </c>
      <c r="H19" s="710">
        <v>22</v>
      </c>
      <c r="I19" s="167"/>
    </row>
    <row r="20" spans="2:9" s="168" customFormat="1" ht="18" customHeight="1">
      <c r="B20" s="705"/>
      <c r="C20" s="706">
        <v>1343</v>
      </c>
      <c r="D20" s="707" t="s">
        <v>7</v>
      </c>
      <c r="E20" s="708">
        <v>2.95</v>
      </c>
      <c r="F20" s="709">
        <v>6.55</v>
      </c>
      <c r="G20" s="708">
        <v>6.94</v>
      </c>
      <c r="H20" s="710">
        <v>5</v>
      </c>
      <c r="I20" s="167"/>
    </row>
    <row r="21" spans="2:9" s="168" customFormat="1" ht="18" customHeight="1">
      <c r="B21" s="705"/>
      <c r="C21" s="706">
        <v>1345</v>
      </c>
      <c r="D21" s="707" t="s">
        <v>8</v>
      </c>
      <c r="E21" s="708">
        <v>6.55</v>
      </c>
      <c r="F21" s="709">
        <v>4.65</v>
      </c>
      <c r="G21" s="708">
        <v>5.33</v>
      </c>
      <c r="H21" s="710">
        <v>5</v>
      </c>
      <c r="I21" s="167"/>
    </row>
    <row r="22" spans="2:9" s="168" customFormat="1" ht="18" customHeight="1">
      <c r="B22" s="705"/>
      <c r="C22" s="706">
        <v>1347</v>
      </c>
      <c r="D22" s="707" t="s">
        <v>9</v>
      </c>
      <c r="E22" s="708">
        <v>40</v>
      </c>
      <c r="F22" s="709">
        <v>40</v>
      </c>
      <c r="G22" s="708">
        <v>38.321</v>
      </c>
      <c r="H22" s="710">
        <v>40</v>
      </c>
      <c r="I22" s="167"/>
    </row>
    <row r="23" spans="2:9" s="168" customFormat="1" ht="18" customHeight="1">
      <c r="B23" s="705"/>
      <c r="C23" s="706">
        <v>1351</v>
      </c>
      <c r="D23" s="707" t="s">
        <v>10</v>
      </c>
      <c r="E23" s="708">
        <v>17.01</v>
      </c>
      <c r="F23" s="709">
        <v>17.38</v>
      </c>
      <c r="G23" s="708">
        <v>22.17</v>
      </c>
      <c r="H23" s="710">
        <v>17</v>
      </c>
      <c r="I23" s="167"/>
    </row>
    <row r="24" spans="2:9" s="168" customFormat="1" ht="18" customHeight="1">
      <c r="B24" s="705"/>
      <c r="C24" s="706">
        <v>1361</v>
      </c>
      <c r="D24" s="707" t="s">
        <v>11</v>
      </c>
      <c r="E24" s="708">
        <v>78.31</v>
      </c>
      <c r="F24" s="709">
        <v>71.12</v>
      </c>
      <c r="G24" s="708">
        <v>41.87</v>
      </c>
      <c r="H24" s="710">
        <v>75</v>
      </c>
      <c r="I24" s="167"/>
    </row>
    <row r="25" spans="2:9" s="168" customFormat="1" ht="18" customHeight="1">
      <c r="B25" s="705"/>
      <c r="C25" s="706">
        <v>1511</v>
      </c>
      <c r="D25" s="707" t="s">
        <v>12</v>
      </c>
      <c r="E25" s="708">
        <v>496.15</v>
      </c>
      <c r="F25" s="709">
        <v>411.04</v>
      </c>
      <c r="G25" s="708">
        <v>492.08</v>
      </c>
      <c r="H25" s="710">
        <v>740</v>
      </c>
      <c r="I25" s="167" t="s">
        <v>162</v>
      </c>
    </row>
    <row r="26" spans="2:9" s="168" customFormat="1" ht="18" customHeight="1">
      <c r="B26" s="705"/>
      <c r="C26" s="706">
        <v>2460</v>
      </c>
      <c r="D26" s="707" t="s">
        <v>13</v>
      </c>
      <c r="E26" s="708">
        <v>93.5</v>
      </c>
      <c r="F26" s="709">
        <v>104.2</v>
      </c>
      <c r="G26" s="708">
        <v>8.84</v>
      </c>
      <c r="H26" s="710">
        <v>0</v>
      </c>
      <c r="I26" s="167"/>
    </row>
    <row r="27" spans="2:9" s="168" customFormat="1" ht="18" customHeight="1">
      <c r="B27" s="705"/>
      <c r="C27" s="706">
        <v>4111</v>
      </c>
      <c r="D27" s="707" t="s">
        <v>137</v>
      </c>
      <c r="E27" s="708">
        <v>75.4</v>
      </c>
      <c r="F27" s="709">
        <v>50</v>
      </c>
      <c r="G27" s="708">
        <v>40</v>
      </c>
      <c r="H27" s="710">
        <v>0</v>
      </c>
      <c r="I27" s="167"/>
    </row>
    <row r="28" spans="2:9" s="168" customFormat="1" ht="18" customHeight="1">
      <c r="B28" s="705"/>
      <c r="C28" s="706">
        <v>4112</v>
      </c>
      <c r="D28" s="707" t="s">
        <v>231</v>
      </c>
      <c r="E28" s="708">
        <v>670.53</v>
      </c>
      <c r="F28" s="709">
        <v>735.39</v>
      </c>
      <c r="G28" s="708">
        <v>736.5</v>
      </c>
      <c r="H28" s="710">
        <v>738.9</v>
      </c>
      <c r="I28" s="167"/>
    </row>
    <row r="29" spans="2:9" s="168" customFormat="1" ht="18" customHeight="1">
      <c r="B29" s="705"/>
      <c r="C29" s="706">
        <v>4116</v>
      </c>
      <c r="D29" s="707" t="s">
        <v>220</v>
      </c>
      <c r="E29" s="708">
        <v>226</v>
      </c>
      <c r="F29" s="709">
        <v>172.57</v>
      </c>
      <c r="G29" s="708">
        <v>252.78</v>
      </c>
      <c r="H29" s="710">
        <v>220</v>
      </c>
      <c r="I29" s="167" t="s">
        <v>163</v>
      </c>
    </row>
    <row r="30" spans="2:9" s="168" customFormat="1" ht="18" customHeight="1">
      <c r="B30" s="705"/>
      <c r="C30" s="706">
        <v>4121</v>
      </c>
      <c r="D30" s="707" t="s">
        <v>140</v>
      </c>
      <c r="E30" s="708">
        <v>114</v>
      </c>
      <c r="F30" s="709">
        <v>136.5</v>
      </c>
      <c r="G30" s="708">
        <v>121.38</v>
      </c>
      <c r="H30" s="710">
        <v>130</v>
      </c>
      <c r="I30" s="167" t="s">
        <v>164</v>
      </c>
    </row>
    <row r="31" spans="2:9" s="168" customFormat="1" ht="18" customHeight="1">
      <c r="B31" s="705"/>
      <c r="C31" s="706">
        <v>4122</v>
      </c>
      <c r="D31" s="707" t="s">
        <v>141</v>
      </c>
      <c r="E31" s="708">
        <v>176.47</v>
      </c>
      <c r="F31" s="709">
        <v>197.79</v>
      </c>
      <c r="G31" s="708">
        <v>148.39</v>
      </c>
      <c r="H31" s="710">
        <v>0</v>
      </c>
      <c r="I31" s="167"/>
    </row>
    <row r="32" spans="2:9" s="168" customFormat="1" ht="18" customHeight="1">
      <c r="B32" s="705"/>
      <c r="C32" s="706">
        <v>4129</v>
      </c>
      <c r="D32" s="707" t="s">
        <v>142</v>
      </c>
      <c r="E32" s="708">
        <v>2.6</v>
      </c>
      <c r="F32" s="709">
        <v>0.65</v>
      </c>
      <c r="G32" s="708">
        <v>0</v>
      </c>
      <c r="H32" s="710">
        <v>0</v>
      </c>
      <c r="I32" s="167"/>
    </row>
    <row r="33" spans="2:9" s="168" customFormat="1" ht="18" customHeight="1">
      <c r="B33" s="705"/>
      <c r="C33" s="706">
        <v>4134</v>
      </c>
      <c r="D33" s="707" t="s">
        <v>14</v>
      </c>
      <c r="E33" s="708">
        <v>5039.01</v>
      </c>
      <c r="F33" s="709">
        <v>5226.83</v>
      </c>
      <c r="G33" s="708">
        <v>4639.88</v>
      </c>
      <c r="H33" s="710">
        <v>0</v>
      </c>
      <c r="I33" s="167" t="s">
        <v>259</v>
      </c>
    </row>
    <row r="34" spans="2:9" s="168" customFormat="1" ht="18" customHeight="1">
      <c r="B34" s="705"/>
      <c r="C34" s="706">
        <v>4213</v>
      </c>
      <c r="D34" s="707" t="s">
        <v>143</v>
      </c>
      <c r="E34" s="708">
        <v>457</v>
      </c>
      <c r="F34" s="709">
        <v>0</v>
      </c>
      <c r="G34" s="708">
        <v>51</v>
      </c>
      <c r="H34" s="710">
        <v>0</v>
      </c>
      <c r="I34" s="167"/>
    </row>
    <row r="35" spans="2:9" s="168" customFormat="1" ht="18" customHeight="1">
      <c r="B35" s="705"/>
      <c r="C35" s="706">
        <v>4216</v>
      </c>
      <c r="D35" s="707" t="s">
        <v>153</v>
      </c>
      <c r="E35" s="708">
        <v>480</v>
      </c>
      <c r="F35" s="709">
        <v>0</v>
      </c>
      <c r="G35" s="708">
        <v>0</v>
      </c>
      <c r="H35" s="710">
        <v>0</v>
      </c>
      <c r="I35" s="167"/>
    </row>
    <row r="36" spans="2:9" s="168" customFormat="1" ht="18" customHeight="1">
      <c r="B36" s="705"/>
      <c r="C36" s="706">
        <v>4222</v>
      </c>
      <c r="D36" s="707" t="s">
        <v>152</v>
      </c>
      <c r="E36" s="708">
        <v>130</v>
      </c>
      <c r="F36" s="709">
        <v>0</v>
      </c>
      <c r="G36" s="708">
        <v>0</v>
      </c>
      <c r="H36" s="710">
        <v>0</v>
      </c>
      <c r="I36" s="167"/>
    </row>
    <row r="37" spans="2:9" s="168" customFormat="1" ht="18" customHeight="1">
      <c r="B37" s="705"/>
      <c r="C37" s="706">
        <v>4229</v>
      </c>
      <c r="D37" s="707" t="s">
        <v>144</v>
      </c>
      <c r="E37" s="708">
        <v>321.76</v>
      </c>
      <c r="F37" s="709">
        <v>0</v>
      </c>
      <c r="G37" s="708">
        <v>0</v>
      </c>
      <c r="H37" s="710">
        <v>0</v>
      </c>
      <c r="I37" s="167"/>
    </row>
    <row r="38" spans="2:9" s="717" customFormat="1" ht="18" customHeight="1">
      <c r="B38" s="711" t="s">
        <v>132</v>
      </c>
      <c r="C38" s="712" t="s">
        <v>21</v>
      </c>
      <c r="D38" s="713" t="s">
        <v>182</v>
      </c>
      <c r="E38" s="714">
        <f>SUM(E11:E37)</f>
        <v>18245.499999999996</v>
      </c>
      <c r="F38" s="714">
        <f>SUM(F11:F37)</f>
        <v>17077.77</v>
      </c>
      <c r="G38" s="714">
        <f>SUM(G11:G37)</f>
        <v>17572.321</v>
      </c>
      <c r="H38" s="715">
        <f>SUM(H11:H37)</f>
        <v>12349.9</v>
      </c>
      <c r="I38" s="716"/>
    </row>
    <row r="39" spans="2:9" s="168" customFormat="1" ht="18" customHeight="1">
      <c r="B39" s="705">
        <v>1031</v>
      </c>
      <c r="C39" s="706">
        <v>2111</v>
      </c>
      <c r="D39" s="707" t="s">
        <v>18</v>
      </c>
      <c r="E39" s="708">
        <v>221.59</v>
      </c>
      <c r="F39" s="709">
        <v>321.88</v>
      </c>
      <c r="G39" s="708">
        <v>320.25</v>
      </c>
      <c r="H39" s="710">
        <v>220</v>
      </c>
      <c r="I39" s="167" t="s">
        <v>165</v>
      </c>
    </row>
    <row r="40" spans="2:9" s="725" customFormat="1" ht="18" customHeight="1">
      <c r="B40" s="718">
        <v>1031</v>
      </c>
      <c r="C40" s="719" t="s">
        <v>19</v>
      </c>
      <c r="D40" s="720" t="s">
        <v>20</v>
      </c>
      <c r="E40" s="721">
        <f aca="true" t="shared" si="0" ref="E40:H41">E39</f>
        <v>221.59</v>
      </c>
      <c r="F40" s="722">
        <f t="shared" si="0"/>
        <v>321.88</v>
      </c>
      <c r="G40" s="721">
        <f t="shared" si="0"/>
        <v>320.25</v>
      </c>
      <c r="H40" s="723">
        <f t="shared" si="0"/>
        <v>220</v>
      </c>
      <c r="I40" s="724"/>
    </row>
    <row r="41" spans="2:9" s="717" customFormat="1" ht="18" customHeight="1">
      <c r="B41" s="726">
        <v>103</v>
      </c>
      <c r="C41" s="712" t="s">
        <v>21</v>
      </c>
      <c r="D41" s="713" t="s">
        <v>22</v>
      </c>
      <c r="E41" s="714">
        <f t="shared" si="0"/>
        <v>221.59</v>
      </c>
      <c r="F41" s="727">
        <f t="shared" si="0"/>
        <v>321.88</v>
      </c>
      <c r="G41" s="714">
        <f t="shared" si="0"/>
        <v>320.25</v>
      </c>
      <c r="H41" s="715">
        <f t="shared" si="0"/>
        <v>220</v>
      </c>
      <c r="I41" s="716"/>
    </row>
    <row r="42" spans="2:10" s="168" customFormat="1" ht="18" customHeight="1">
      <c r="B42" s="705">
        <v>2141</v>
      </c>
      <c r="C42" s="706">
        <v>2111</v>
      </c>
      <c r="D42" s="707" t="s">
        <v>18</v>
      </c>
      <c r="E42" s="708">
        <v>0.65</v>
      </c>
      <c r="F42" s="709">
        <v>0.08</v>
      </c>
      <c r="G42" s="708">
        <v>0.05</v>
      </c>
      <c r="H42" s="710">
        <v>0.5</v>
      </c>
      <c r="I42" s="167"/>
      <c r="J42" s="728"/>
    </row>
    <row r="43" spans="2:9" s="730" customFormat="1" ht="18" customHeight="1">
      <c r="B43" s="718">
        <v>2141</v>
      </c>
      <c r="C43" s="719" t="s">
        <v>19</v>
      </c>
      <c r="D43" s="720" t="s">
        <v>197</v>
      </c>
      <c r="E43" s="721">
        <f aca="true" t="shared" si="1" ref="E43:H44">E42</f>
        <v>0.65</v>
      </c>
      <c r="F43" s="722">
        <f t="shared" si="1"/>
        <v>0.08</v>
      </c>
      <c r="G43" s="721">
        <f t="shared" si="1"/>
        <v>0.05</v>
      </c>
      <c r="H43" s="723">
        <f t="shared" si="1"/>
        <v>0.5</v>
      </c>
      <c r="I43" s="729"/>
    </row>
    <row r="44" spans="2:9" s="717" customFormat="1" ht="18" customHeight="1">
      <c r="B44" s="726">
        <v>214</v>
      </c>
      <c r="C44" s="712" t="s">
        <v>21</v>
      </c>
      <c r="D44" s="713" t="s">
        <v>197</v>
      </c>
      <c r="E44" s="714">
        <f t="shared" si="1"/>
        <v>0.65</v>
      </c>
      <c r="F44" s="727">
        <f t="shared" si="1"/>
        <v>0.08</v>
      </c>
      <c r="G44" s="714">
        <f t="shared" si="1"/>
        <v>0.05</v>
      </c>
      <c r="H44" s="715">
        <f t="shared" si="1"/>
        <v>0.5</v>
      </c>
      <c r="I44" s="716"/>
    </row>
    <row r="45" spans="2:9" s="168" customFormat="1" ht="18" customHeight="1">
      <c r="B45" s="705">
        <v>2310</v>
      </c>
      <c r="C45" s="706">
        <v>2111</v>
      </c>
      <c r="D45" s="707" t="s">
        <v>18</v>
      </c>
      <c r="E45" s="708">
        <v>0.36</v>
      </c>
      <c r="F45" s="709">
        <v>0</v>
      </c>
      <c r="G45" s="708">
        <v>0</v>
      </c>
      <c r="H45" s="710">
        <v>0.5</v>
      </c>
      <c r="I45" s="167"/>
    </row>
    <row r="46" spans="2:9" s="730" customFormat="1" ht="18" customHeight="1">
      <c r="B46" s="718">
        <v>2310</v>
      </c>
      <c r="C46" s="719" t="s">
        <v>19</v>
      </c>
      <c r="D46" s="720" t="s">
        <v>23</v>
      </c>
      <c r="E46" s="721">
        <f aca="true" t="shared" si="2" ref="E46:H47">E45</f>
        <v>0.36</v>
      </c>
      <c r="F46" s="722">
        <f t="shared" si="2"/>
        <v>0</v>
      </c>
      <c r="G46" s="721">
        <f t="shared" si="2"/>
        <v>0</v>
      </c>
      <c r="H46" s="723">
        <f t="shared" si="2"/>
        <v>0.5</v>
      </c>
      <c r="I46" s="729"/>
    </row>
    <row r="47" spans="2:9" s="717" customFormat="1" ht="18" customHeight="1">
      <c r="B47" s="726">
        <v>231</v>
      </c>
      <c r="C47" s="712" t="s">
        <v>21</v>
      </c>
      <c r="D47" s="713" t="s">
        <v>23</v>
      </c>
      <c r="E47" s="714">
        <f t="shared" si="2"/>
        <v>0.36</v>
      </c>
      <c r="F47" s="727">
        <f t="shared" si="2"/>
        <v>0</v>
      </c>
      <c r="G47" s="714">
        <f t="shared" si="2"/>
        <v>0</v>
      </c>
      <c r="H47" s="715">
        <f t="shared" si="2"/>
        <v>0.5</v>
      </c>
      <c r="I47" s="716"/>
    </row>
    <row r="48" spans="2:9" s="168" customFormat="1" ht="18" customHeight="1">
      <c r="B48" s="705">
        <v>2321</v>
      </c>
      <c r="C48" s="706">
        <v>2111</v>
      </c>
      <c r="D48" s="707" t="s">
        <v>18</v>
      </c>
      <c r="E48" s="708">
        <v>118.17</v>
      </c>
      <c r="F48" s="709">
        <v>117.27</v>
      </c>
      <c r="G48" s="708">
        <v>122.94</v>
      </c>
      <c r="H48" s="710">
        <v>118</v>
      </c>
      <c r="I48" s="167"/>
    </row>
    <row r="49" spans="2:15" s="730" customFormat="1" ht="18" customHeight="1">
      <c r="B49" s="718">
        <v>2321</v>
      </c>
      <c r="C49" s="719" t="s">
        <v>19</v>
      </c>
      <c r="D49" s="720" t="s">
        <v>59</v>
      </c>
      <c r="E49" s="721">
        <f aca="true" t="shared" si="3" ref="E49:H50">E48</f>
        <v>118.17</v>
      </c>
      <c r="F49" s="722">
        <f t="shared" si="3"/>
        <v>117.27</v>
      </c>
      <c r="G49" s="721">
        <f t="shared" si="3"/>
        <v>122.94</v>
      </c>
      <c r="H49" s="723">
        <f t="shared" si="3"/>
        <v>118</v>
      </c>
      <c r="I49" s="729"/>
      <c r="O49" s="710"/>
    </row>
    <row r="50" spans="2:9" s="717" customFormat="1" ht="18" customHeight="1">
      <c r="B50" s="726">
        <v>232</v>
      </c>
      <c r="C50" s="712" t="s">
        <v>21</v>
      </c>
      <c r="D50" s="713" t="s">
        <v>60</v>
      </c>
      <c r="E50" s="714">
        <f t="shared" si="3"/>
        <v>118.17</v>
      </c>
      <c r="F50" s="727">
        <f t="shared" si="3"/>
        <v>117.27</v>
      </c>
      <c r="G50" s="714">
        <f t="shared" si="3"/>
        <v>122.94</v>
      </c>
      <c r="H50" s="715">
        <f t="shared" si="3"/>
        <v>118</v>
      </c>
      <c r="I50" s="716"/>
    </row>
    <row r="51" spans="2:9" s="168" customFormat="1" ht="18" customHeight="1">
      <c r="B51" s="705">
        <v>3111</v>
      </c>
      <c r="C51" s="706">
        <v>2111</v>
      </c>
      <c r="D51" s="707" t="s">
        <v>18</v>
      </c>
      <c r="E51" s="708">
        <v>23.96</v>
      </c>
      <c r="F51" s="709">
        <v>25.84</v>
      </c>
      <c r="G51" s="708">
        <v>26.36</v>
      </c>
      <c r="H51" s="710">
        <v>25</v>
      </c>
      <c r="I51" s="167"/>
    </row>
    <row r="52" spans="2:9" s="168" customFormat="1" ht="18" customHeight="1">
      <c r="B52" s="705">
        <v>3111</v>
      </c>
      <c r="C52" s="706">
        <v>2324</v>
      </c>
      <c r="D52" s="707" t="s">
        <v>24</v>
      </c>
      <c r="E52" s="708">
        <v>10.39</v>
      </c>
      <c r="F52" s="709">
        <v>0</v>
      </c>
      <c r="G52" s="708">
        <v>0</v>
      </c>
      <c r="H52" s="710">
        <v>0</v>
      </c>
      <c r="I52" s="167"/>
    </row>
    <row r="53" spans="2:9" s="730" customFormat="1" ht="18" customHeight="1">
      <c r="B53" s="718">
        <v>3111</v>
      </c>
      <c r="C53" s="719" t="s">
        <v>19</v>
      </c>
      <c r="D53" s="720" t="s">
        <v>25</v>
      </c>
      <c r="E53" s="721">
        <f>SUM(E51:E52)</f>
        <v>34.35</v>
      </c>
      <c r="F53" s="722">
        <f>SUM(F51:F52)</f>
        <v>25.84</v>
      </c>
      <c r="G53" s="721">
        <f>SUM(G51:G52)</f>
        <v>26.36</v>
      </c>
      <c r="H53" s="723">
        <f>SUM(H51:H52)</f>
        <v>25</v>
      </c>
      <c r="I53" s="729"/>
    </row>
    <row r="54" spans="2:9" s="168" customFormat="1" ht="18" customHeight="1">
      <c r="B54" s="705">
        <v>3113</v>
      </c>
      <c r="C54" s="706">
        <v>2111</v>
      </c>
      <c r="D54" s="707" t="s">
        <v>18</v>
      </c>
      <c r="E54" s="708">
        <v>126.34</v>
      </c>
      <c r="F54" s="709">
        <v>135.62</v>
      </c>
      <c r="G54" s="708">
        <v>142.85</v>
      </c>
      <c r="H54" s="710">
        <v>130</v>
      </c>
      <c r="I54" s="167"/>
    </row>
    <row r="55" spans="2:9" s="168" customFormat="1" ht="18" customHeight="1">
      <c r="B55" s="705">
        <v>3113</v>
      </c>
      <c r="C55" s="706">
        <v>2132</v>
      </c>
      <c r="D55" s="707" t="s">
        <v>26</v>
      </c>
      <c r="E55" s="708">
        <v>12.39</v>
      </c>
      <c r="F55" s="709">
        <v>3.62</v>
      </c>
      <c r="G55" s="708">
        <v>6</v>
      </c>
      <c r="H55" s="710">
        <v>3</v>
      </c>
      <c r="I55" s="167"/>
    </row>
    <row r="56" spans="2:9" s="168" customFormat="1" ht="18" customHeight="1">
      <c r="B56" s="705">
        <v>3113</v>
      </c>
      <c r="C56" s="706">
        <v>2324</v>
      </c>
      <c r="D56" s="707" t="s">
        <v>24</v>
      </c>
      <c r="E56" s="708">
        <v>138.33</v>
      </c>
      <c r="F56" s="709">
        <v>50.41</v>
      </c>
      <c r="G56" s="708">
        <v>54.94</v>
      </c>
      <c r="H56" s="710">
        <v>60</v>
      </c>
      <c r="I56" s="167"/>
    </row>
    <row r="57" spans="2:9" s="730" customFormat="1" ht="18" customHeight="1">
      <c r="B57" s="718">
        <v>3113</v>
      </c>
      <c r="C57" s="719" t="s">
        <v>19</v>
      </c>
      <c r="D57" s="720" t="s">
        <v>27</v>
      </c>
      <c r="E57" s="721">
        <f>SUM(E54:E56)</f>
        <v>277.06000000000006</v>
      </c>
      <c r="F57" s="722">
        <f>SUM(F54:F56)</f>
        <v>189.65</v>
      </c>
      <c r="G57" s="721">
        <f>SUM(G54:G56)</f>
        <v>203.79</v>
      </c>
      <c r="H57" s="723">
        <f>SUM(H54:H56)</f>
        <v>193</v>
      </c>
      <c r="I57" s="729"/>
    </row>
    <row r="58" spans="2:9" s="717" customFormat="1" ht="18" customHeight="1">
      <c r="B58" s="726">
        <v>311</v>
      </c>
      <c r="C58" s="712" t="s">
        <v>21</v>
      </c>
      <c r="D58" s="713" t="s">
        <v>28</v>
      </c>
      <c r="E58" s="714">
        <f>E53+E57</f>
        <v>311.4100000000001</v>
      </c>
      <c r="F58" s="727">
        <f>F53+F57</f>
        <v>215.49</v>
      </c>
      <c r="G58" s="714">
        <f>G53+G57</f>
        <v>230.14999999999998</v>
      </c>
      <c r="H58" s="715">
        <f>H53+H57</f>
        <v>218</v>
      </c>
      <c r="I58" s="716"/>
    </row>
    <row r="59" spans="2:9" s="168" customFormat="1" ht="18" customHeight="1">
      <c r="B59" s="705">
        <v>3141</v>
      </c>
      <c r="C59" s="706">
        <v>2111</v>
      </c>
      <c r="D59" s="707" t="s">
        <v>18</v>
      </c>
      <c r="E59" s="708">
        <v>140</v>
      </c>
      <c r="F59" s="709">
        <v>141.36</v>
      </c>
      <c r="G59" s="708">
        <v>155.11</v>
      </c>
      <c r="H59" s="710">
        <v>165</v>
      </c>
      <c r="I59" s="167"/>
    </row>
    <row r="60" spans="2:9" s="730" customFormat="1" ht="18" customHeight="1">
      <c r="B60" s="718">
        <v>3141</v>
      </c>
      <c r="C60" s="719" t="s">
        <v>19</v>
      </c>
      <c r="D60" s="720" t="s">
        <v>29</v>
      </c>
      <c r="E60" s="721">
        <f aca="true" t="shared" si="4" ref="E60:H61">E59</f>
        <v>140</v>
      </c>
      <c r="F60" s="722">
        <f t="shared" si="4"/>
        <v>141.36</v>
      </c>
      <c r="G60" s="721">
        <f t="shared" si="4"/>
        <v>155.11</v>
      </c>
      <c r="H60" s="723">
        <f t="shared" si="4"/>
        <v>165</v>
      </c>
      <c r="I60" s="729"/>
    </row>
    <row r="61" spans="2:9" s="717" customFormat="1" ht="18" customHeight="1">
      <c r="B61" s="726">
        <v>314</v>
      </c>
      <c r="C61" s="712" t="s">
        <v>21</v>
      </c>
      <c r="D61" s="713" t="s">
        <v>30</v>
      </c>
      <c r="E61" s="714">
        <f t="shared" si="4"/>
        <v>140</v>
      </c>
      <c r="F61" s="727">
        <f t="shared" si="4"/>
        <v>141.36</v>
      </c>
      <c r="G61" s="714">
        <f t="shared" si="4"/>
        <v>155.11</v>
      </c>
      <c r="H61" s="715">
        <f t="shared" si="4"/>
        <v>165</v>
      </c>
      <c r="I61" s="716"/>
    </row>
    <row r="62" spans="2:9" s="168" customFormat="1" ht="18" customHeight="1">
      <c r="B62" s="705">
        <v>3314</v>
      </c>
      <c r="C62" s="706">
        <v>2111</v>
      </c>
      <c r="D62" s="707" t="s">
        <v>18</v>
      </c>
      <c r="E62" s="708">
        <v>4.42</v>
      </c>
      <c r="F62" s="709">
        <v>4.2</v>
      </c>
      <c r="G62" s="708">
        <v>4.52</v>
      </c>
      <c r="H62" s="710">
        <v>4</v>
      </c>
      <c r="I62" s="167"/>
    </row>
    <row r="63" spans="2:9" s="168" customFormat="1" ht="18" customHeight="1">
      <c r="B63" s="705">
        <v>3314</v>
      </c>
      <c r="C63" s="706">
        <v>2324</v>
      </c>
      <c r="D63" s="707" t="s">
        <v>24</v>
      </c>
      <c r="E63" s="708">
        <v>0</v>
      </c>
      <c r="F63" s="709">
        <v>2.64</v>
      </c>
      <c r="G63" s="708">
        <v>0.33</v>
      </c>
      <c r="H63" s="710">
        <v>2</v>
      </c>
      <c r="I63" s="167"/>
    </row>
    <row r="64" spans="2:9" s="730" customFormat="1" ht="18" customHeight="1">
      <c r="B64" s="718">
        <v>3314</v>
      </c>
      <c r="C64" s="719" t="s">
        <v>19</v>
      </c>
      <c r="D64" s="720" t="s">
        <v>31</v>
      </c>
      <c r="E64" s="721">
        <f>E62</f>
        <v>4.42</v>
      </c>
      <c r="F64" s="721">
        <f>F62+F63</f>
        <v>6.84</v>
      </c>
      <c r="G64" s="721">
        <f>G62+G63</f>
        <v>4.85</v>
      </c>
      <c r="H64" s="723">
        <f>H62+H63</f>
        <v>6</v>
      </c>
      <c r="I64" s="729"/>
    </row>
    <row r="65" spans="2:9" s="168" customFormat="1" ht="18" customHeight="1">
      <c r="B65" s="705">
        <v>3315</v>
      </c>
      <c r="C65" s="706">
        <v>2111</v>
      </c>
      <c r="D65" s="707" t="s">
        <v>18</v>
      </c>
      <c r="E65" s="708">
        <v>0.51</v>
      </c>
      <c r="F65" s="709">
        <v>0</v>
      </c>
      <c r="G65" s="708">
        <v>0.86</v>
      </c>
      <c r="H65" s="710">
        <v>1</v>
      </c>
      <c r="I65" s="167"/>
    </row>
    <row r="66" spans="2:9" s="168" customFormat="1" ht="18" customHeight="1">
      <c r="B66" s="705">
        <v>3315</v>
      </c>
      <c r="C66" s="706">
        <v>2324</v>
      </c>
      <c r="D66" s="707" t="s">
        <v>24</v>
      </c>
      <c r="E66" s="708">
        <v>0</v>
      </c>
      <c r="F66" s="709">
        <v>2.64</v>
      </c>
      <c r="G66" s="708">
        <v>0.34</v>
      </c>
      <c r="H66" s="710">
        <v>2</v>
      </c>
      <c r="I66" s="167"/>
    </row>
    <row r="67" spans="2:10" s="730" customFormat="1" ht="18" customHeight="1">
      <c r="B67" s="718">
        <v>3315</v>
      </c>
      <c r="C67" s="719" t="s">
        <v>19</v>
      </c>
      <c r="D67" s="720" t="s">
        <v>32</v>
      </c>
      <c r="E67" s="721">
        <f>E65</f>
        <v>0.51</v>
      </c>
      <c r="F67" s="721">
        <f>F65+F66</f>
        <v>2.64</v>
      </c>
      <c r="G67" s="721">
        <f>G65+G66</f>
        <v>1.2</v>
      </c>
      <c r="H67" s="723">
        <f>H65+H66</f>
        <v>3</v>
      </c>
      <c r="I67" s="729"/>
      <c r="J67" s="731"/>
    </row>
    <row r="68" spans="2:9" s="717" customFormat="1" ht="18" customHeight="1">
      <c r="B68" s="726">
        <v>331</v>
      </c>
      <c r="C68" s="712" t="s">
        <v>21</v>
      </c>
      <c r="D68" s="713" t="s">
        <v>33</v>
      </c>
      <c r="E68" s="714">
        <f>E64+E67</f>
        <v>4.93</v>
      </c>
      <c r="F68" s="727">
        <f>F64+F67</f>
        <v>9.48</v>
      </c>
      <c r="G68" s="714">
        <f>G64+G67</f>
        <v>6.05</v>
      </c>
      <c r="H68" s="715">
        <f>H64+H67</f>
        <v>9</v>
      </c>
      <c r="I68" s="716"/>
    </row>
    <row r="69" spans="2:9" s="717" customFormat="1" ht="18" customHeight="1">
      <c r="B69" s="732">
        <v>3326</v>
      </c>
      <c r="C69" s="733">
        <v>2321</v>
      </c>
      <c r="D69" s="734" t="s">
        <v>205</v>
      </c>
      <c r="E69" s="708">
        <v>0</v>
      </c>
      <c r="F69" s="735">
        <v>200</v>
      </c>
      <c r="G69" s="736">
        <v>0</v>
      </c>
      <c r="H69" s="737">
        <v>0</v>
      </c>
      <c r="I69" s="716"/>
    </row>
    <row r="70" spans="2:9" s="717" customFormat="1" ht="18" customHeight="1">
      <c r="B70" s="732">
        <v>3326</v>
      </c>
      <c r="C70" s="733">
        <v>2324</v>
      </c>
      <c r="D70" s="707" t="s">
        <v>24</v>
      </c>
      <c r="E70" s="708">
        <v>0</v>
      </c>
      <c r="F70" s="735">
        <v>0</v>
      </c>
      <c r="G70" s="736">
        <v>0</v>
      </c>
      <c r="H70" s="737">
        <v>0</v>
      </c>
      <c r="I70" s="716"/>
    </row>
    <row r="71" spans="2:9" s="717" customFormat="1" ht="18" customHeight="1">
      <c r="B71" s="738">
        <v>3326</v>
      </c>
      <c r="C71" s="739" t="s">
        <v>19</v>
      </c>
      <c r="D71" s="740" t="s">
        <v>215</v>
      </c>
      <c r="E71" s="741">
        <f>SUM(E69:E70)</f>
        <v>0</v>
      </c>
      <c r="F71" s="741">
        <f>SUM(F69:F70)</f>
        <v>200</v>
      </c>
      <c r="G71" s="741">
        <f>SUM(G69:G70)</f>
        <v>0</v>
      </c>
      <c r="H71" s="742">
        <f>SUM(H69:H70)</f>
        <v>0</v>
      </c>
      <c r="I71" s="716"/>
    </row>
    <row r="72" spans="2:9" s="730" customFormat="1" ht="18" customHeight="1" thickBot="1">
      <c r="B72" s="743">
        <v>332</v>
      </c>
      <c r="C72" s="744" t="s">
        <v>21</v>
      </c>
      <c r="D72" s="745" t="s">
        <v>155</v>
      </c>
      <c r="E72" s="746">
        <f>E71</f>
        <v>0</v>
      </c>
      <c r="F72" s="746">
        <f>F71</f>
        <v>200</v>
      </c>
      <c r="G72" s="746">
        <f>G71</f>
        <v>0</v>
      </c>
      <c r="H72" s="747">
        <f>H71</f>
        <v>0</v>
      </c>
      <c r="I72" s="748"/>
    </row>
    <row r="73" spans="2:9" s="752" customFormat="1" ht="18" customHeight="1">
      <c r="B73" s="749"/>
      <c r="C73" s="749"/>
      <c r="D73" s="749"/>
      <c r="E73" s="750"/>
      <c r="F73" s="750"/>
      <c r="G73" s="750"/>
      <c r="H73" s="750"/>
      <c r="I73" s="751"/>
    </row>
    <row r="74" spans="2:9" s="752" customFormat="1" ht="18" customHeight="1">
      <c r="B74" s="753"/>
      <c r="C74" s="753"/>
      <c r="D74" s="753"/>
      <c r="E74" s="753"/>
      <c r="F74" s="753"/>
      <c r="G74" s="753"/>
      <c r="H74" s="753"/>
      <c r="I74" s="751"/>
    </row>
    <row r="75" spans="2:9" s="752" customFormat="1" ht="18" customHeight="1" thickBot="1">
      <c r="B75" s="754"/>
      <c r="C75" s="754"/>
      <c r="D75" s="754"/>
      <c r="E75" s="755"/>
      <c r="F75" s="755"/>
      <c r="G75" s="755"/>
      <c r="H75" s="755"/>
      <c r="I75" s="751"/>
    </row>
    <row r="76" spans="2:9" s="325" customFormat="1" ht="18" customHeight="1">
      <c r="B76" s="915" t="s">
        <v>15</v>
      </c>
      <c r="C76" s="917" t="s">
        <v>16</v>
      </c>
      <c r="D76" s="939" t="s">
        <v>131</v>
      </c>
      <c r="E76" s="913" t="s">
        <v>287</v>
      </c>
      <c r="F76" s="941" t="s">
        <v>286</v>
      </c>
      <c r="G76" s="913" t="s">
        <v>285</v>
      </c>
      <c r="H76" s="910" t="s">
        <v>319</v>
      </c>
      <c r="I76" s="324"/>
    </row>
    <row r="77" spans="2:9" s="325" customFormat="1" ht="18" customHeight="1" thickBot="1">
      <c r="B77" s="916"/>
      <c r="C77" s="918"/>
      <c r="D77" s="940"/>
      <c r="E77" s="914"/>
      <c r="F77" s="942"/>
      <c r="G77" s="914"/>
      <c r="H77" s="911"/>
      <c r="I77" s="324"/>
    </row>
    <row r="78" spans="2:9" s="325" customFormat="1" ht="18" customHeight="1">
      <c r="B78" s="756"/>
      <c r="C78" s="757"/>
      <c r="D78" s="757"/>
      <c r="E78" s="758"/>
      <c r="F78" s="759"/>
      <c r="G78" s="760"/>
      <c r="H78" s="760"/>
      <c r="I78" s="324"/>
    </row>
    <row r="79" spans="2:9" s="717" customFormat="1" ht="18" customHeight="1">
      <c r="B79" s="705">
        <v>3349</v>
      </c>
      <c r="C79" s="706">
        <v>2111</v>
      </c>
      <c r="D79" s="707" t="s">
        <v>18</v>
      </c>
      <c r="E79" s="708">
        <v>10.19</v>
      </c>
      <c r="F79" s="735">
        <v>11.72</v>
      </c>
      <c r="G79" s="736">
        <v>12.17</v>
      </c>
      <c r="H79" s="736">
        <v>11</v>
      </c>
      <c r="I79" s="716"/>
    </row>
    <row r="80" spans="2:9" s="168" customFormat="1" ht="18" customHeight="1">
      <c r="B80" s="718">
        <v>3349</v>
      </c>
      <c r="C80" s="719" t="s">
        <v>19</v>
      </c>
      <c r="D80" s="761" t="s">
        <v>34</v>
      </c>
      <c r="E80" s="762">
        <f aca="true" t="shared" si="5" ref="E80:H81">E79</f>
        <v>10.19</v>
      </c>
      <c r="F80" s="762">
        <f>F79</f>
        <v>11.72</v>
      </c>
      <c r="G80" s="762">
        <f t="shared" si="5"/>
        <v>12.17</v>
      </c>
      <c r="H80" s="762">
        <f t="shared" si="5"/>
        <v>11</v>
      </c>
      <c r="I80" s="167"/>
    </row>
    <row r="81" spans="2:9" s="168" customFormat="1" ht="18" customHeight="1">
      <c r="B81" s="726">
        <v>334</v>
      </c>
      <c r="C81" s="712" t="s">
        <v>21</v>
      </c>
      <c r="D81" s="713" t="s">
        <v>35</v>
      </c>
      <c r="E81" s="714">
        <f t="shared" si="5"/>
        <v>10.19</v>
      </c>
      <c r="F81" s="714">
        <f>F80</f>
        <v>11.72</v>
      </c>
      <c r="G81" s="714">
        <f t="shared" si="5"/>
        <v>12.17</v>
      </c>
      <c r="H81" s="714">
        <f t="shared" si="5"/>
        <v>11</v>
      </c>
      <c r="I81" s="167"/>
    </row>
    <row r="82" spans="2:9" s="730" customFormat="1" ht="18" customHeight="1">
      <c r="B82" s="705">
        <v>3399</v>
      </c>
      <c r="C82" s="706">
        <v>2111</v>
      </c>
      <c r="D82" s="707" t="s">
        <v>18</v>
      </c>
      <c r="E82" s="708">
        <v>4.54</v>
      </c>
      <c r="F82" s="735">
        <v>0</v>
      </c>
      <c r="G82" s="736">
        <v>61.34</v>
      </c>
      <c r="H82" s="736">
        <v>4</v>
      </c>
      <c r="I82" s="729"/>
    </row>
    <row r="83" spans="2:9" s="717" customFormat="1" ht="18" customHeight="1">
      <c r="B83" s="705">
        <v>3399</v>
      </c>
      <c r="C83" s="706">
        <v>2112</v>
      </c>
      <c r="D83" s="707" t="s">
        <v>36</v>
      </c>
      <c r="E83" s="708">
        <v>8.77</v>
      </c>
      <c r="F83" s="709">
        <v>1.6</v>
      </c>
      <c r="G83" s="708">
        <v>5.8</v>
      </c>
      <c r="H83" s="708">
        <v>4</v>
      </c>
      <c r="I83" s="716"/>
    </row>
    <row r="84" spans="2:9" s="764" customFormat="1" ht="18" customHeight="1">
      <c r="B84" s="718">
        <v>3399</v>
      </c>
      <c r="C84" s="719" t="s">
        <v>19</v>
      </c>
      <c r="D84" s="720" t="s">
        <v>218</v>
      </c>
      <c r="E84" s="721">
        <f>SUM(E82:E83)</f>
        <v>13.309999999999999</v>
      </c>
      <c r="F84" s="722">
        <f>SUM(F82:F83)</f>
        <v>1.6</v>
      </c>
      <c r="G84" s="721">
        <f>SUM(G82:G83)</f>
        <v>67.14</v>
      </c>
      <c r="H84" s="721">
        <f>SUM(H82:H83)</f>
        <v>8</v>
      </c>
      <c r="I84" s="763"/>
    </row>
    <row r="85" spans="2:9" s="764" customFormat="1" ht="18" customHeight="1">
      <c r="B85" s="743">
        <v>339</v>
      </c>
      <c r="C85" s="744" t="s">
        <v>21</v>
      </c>
      <c r="D85" s="745" t="s">
        <v>214</v>
      </c>
      <c r="E85" s="746">
        <f>E84</f>
        <v>13.309999999999999</v>
      </c>
      <c r="F85" s="765">
        <f>F84</f>
        <v>1.6</v>
      </c>
      <c r="G85" s="746">
        <f>G84</f>
        <v>67.14</v>
      </c>
      <c r="H85" s="746">
        <f>H84</f>
        <v>8</v>
      </c>
      <c r="I85" s="763"/>
    </row>
    <row r="86" spans="2:9" s="772" customFormat="1" ht="18" customHeight="1">
      <c r="B86" s="766">
        <v>3612</v>
      </c>
      <c r="C86" s="767">
        <v>2111</v>
      </c>
      <c r="D86" s="768" t="s">
        <v>18</v>
      </c>
      <c r="E86" s="769">
        <v>0</v>
      </c>
      <c r="F86" s="770">
        <v>60.86</v>
      </c>
      <c r="G86" s="769">
        <v>5.4</v>
      </c>
      <c r="H86" s="769">
        <v>20</v>
      </c>
      <c r="I86" s="771"/>
    </row>
    <row r="87" spans="2:9" s="168" customFormat="1" ht="18" customHeight="1">
      <c r="B87" s="766">
        <v>3612</v>
      </c>
      <c r="C87" s="767">
        <v>2132</v>
      </c>
      <c r="D87" s="773" t="s">
        <v>26</v>
      </c>
      <c r="E87" s="769">
        <v>510.05</v>
      </c>
      <c r="F87" s="770">
        <v>532.65</v>
      </c>
      <c r="G87" s="769">
        <v>389.34</v>
      </c>
      <c r="H87" s="769">
        <v>380</v>
      </c>
      <c r="I87" s="167"/>
    </row>
    <row r="88" spans="2:9" s="168" customFormat="1" ht="18" customHeight="1">
      <c r="B88" s="705">
        <v>3612</v>
      </c>
      <c r="C88" s="706">
        <v>2324</v>
      </c>
      <c r="D88" s="707" t="s">
        <v>24</v>
      </c>
      <c r="E88" s="708">
        <v>0.05</v>
      </c>
      <c r="F88" s="709">
        <v>0.26</v>
      </c>
      <c r="G88" s="708">
        <v>0.02</v>
      </c>
      <c r="H88" s="708">
        <v>1</v>
      </c>
      <c r="I88" s="167"/>
    </row>
    <row r="89" spans="2:9" s="168" customFormat="1" ht="18" customHeight="1">
      <c r="B89" s="705">
        <v>3612</v>
      </c>
      <c r="C89" s="706">
        <v>3112</v>
      </c>
      <c r="D89" s="707" t="s">
        <v>133</v>
      </c>
      <c r="E89" s="708">
        <v>119.43</v>
      </c>
      <c r="F89" s="709">
        <v>227.5</v>
      </c>
      <c r="G89" s="708">
        <v>568.31</v>
      </c>
      <c r="H89" s="708">
        <v>350</v>
      </c>
      <c r="I89" s="167"/>
    </row>
    <row r="90" spans="2:9" s="730" customFormat="1" ht="18" customHeight="1">
      <c r="B90" s="718">
        <v>3612</v>
      </c>
      <c r="C90" s="719" t="s">
        <v>19</v>
      </c>
      <c r="D90" s="720" t="s">
        <v>38</v>
      </c>
      <c r="E90" s="721">
        <f>SUM(E86:E89)</f>
        <v>629.53</v>
      </c>
      <c r="F90" s="722">
        <f>SUM(F86:F89)</f>
        <v>821.27</v>
      </c>
      <c r="G90" s="721">
        <f>SUM(G86:G89)</f>
        <v>963.0699999999999</v>
      </c>
      <c r="H90" s="721">
        <f>SUM(H86:H89)</f>
        <v>751</v>
      </c>
      <c r="I90" s="729"/>
    </row>
    <row r="91" spans="2:9" s="168" customFormat="1" ht="18" customHeight="1">
      <c r="B91" s="705">
        <v>3613</v>
      </c>
      <c r="C91" s="706">
        <v>2111</v>
      </c>
      <c r="D91" s="707" t="s">
        <v>18</v>
      </c>
      <c r="E91" s="708">
        <v>3.84</v>
      </c>
      <c r="F91" s="709">
        <v>6.45</v>
      </c>
      <c r="G91" s="708">
        <v>0</v>
      </c>
      <c r="H91" s="708">
        <v>5</v>
      </c>
      <c r="I91" s="167"/>
    </row>
    <row r="92" spans="2:9" s="168" customFormat="1" ht="18" customHeight="1">
      <c r="B92" s="705">
        <v>3613</v>
      </c>
      <c r="C92" s="706">
        <v>2132</v>
      </c>
      <c r="D92" s="707" t="s">
        <v>26</v>
      </c>
      <c r="E92" s="708">
        <v>276.39</v>
      </c>
      <c r="F92" s="709">
        <v>104.31</v>
      </c>
      <c r="G92" s="708">
        <v>56.88</v>
      </c>
      <c r="H92" s="708">
        <v>51</v>
      </c>
      <c r="I92" s="167"/>
    </row>
    <row r="93" spans="2:9" s="168" customFormat="1" ht="18" customHeight="1">
      <c r="B93" s="705">
        <v>3613</v>
      </c>
      <c r="C93" s="706">
        <v>2322</v>
      </c>
      <c r="D93" s="707" t="s">
        <v>209</v>
      </c>
      <c r="E93" s="708">
        <v>0</v>
      </c>
      <c r="F93" s="709">
        <v>28.99</v>
      </c>
      <c r="G93" s="708">
        <v>0</v>
      </c>
      <c r="H93" s="708">
        <v>0</v>
      </c>
      <c r="I93" s="167"/>
    </row>
    <row r="94" spans="2:9" s="168" customFormat="1" ht="18" customHeight="1">
      <c r="B94" s="705">
        <v>3613</v>
      </c>
      <c r="C94" s="706">
        <v>2324</v>
      </c>
      <c r="D94" s="707" t="s">
        <v>24</v>
      </c>
      <c r="E94" s="708">
        <v>14.48</v>
      </c>
      <c r="F94" s="709">
        <v>4.31</v>
      </c>
      <c r="G94" s="708">
        <v>0</v>
      </c>
      <c r="H94" s="708">
        <v>5</v>
      </c>
      <c r="I94" s="167"/>
    </row>
    <row r="95" spans="2:9" s="730" customFormat="1" ht="18" customHeight="1">
      <c r="B95" s="718">
        <v>3613</v>
      </c>
      <c r="C95" s="719" t="s">
        <v>19</v>
      </c>
      <c r="D95" s="720" t="s">
        <v>39</v>
      </c>
      <c r="E95" s="721">
        <f>SUM(E91:E94)</f>
        <v>294.71</v>
      </c>
      <c r="F95" s="722">
        <f>SUM(F91:F94)</f>
        <v>144.06</v>
      </c>
      <c r="G95" s="721">
        <f>SUM(G91:G94)</f>
        <v>56.88</v>
      </c>
      <c r="H95" s="721">
        <f>SUM(H91:H94)</f>
        <v>61</v>
      </c>
      <c r="I95" s="724"/>
    </row>
    <row r="96" spans="2:9" s="775" customFormat="1" ht="18" customHeight="1">
      <c r="B96" s="732">
        <v>3619</v>
      </c>
      <c r="C96" s="733">
        <v>2460</v>
      </c>
      <c r="D96" s="734" t="s">
        <v>255</v>
      </c>
      <c r="E96" s="736">
        <v>0</v>
      </c>
      <c r="F96" s="735">
        <v>0</v>
      </c>
      <c r="G96" s="736">
        <v>0</v>
      </c>
      <c r="H96" s="736">
        <v>0</v>
      </c>
      <c r="I96" s="774"/>
    </row>
    <row r="97" spans="2:9" s="776" customFormat="1" ht="18" customHeight="1">
      <c r="B97" s="718">
        <v>3619</v>
      </c>
      <c r="C97" s="719" t="s">
        <v>19</v>
      </c>
      <c r="D97" s="720" t="s">
        <v>157</v>
      </c>
      <c r="E97" s="721">
        <f>E96</f>
        <v>0</v>
      </c>
      <c r="F97" s="721">
        <f>F96</f>
        <v>0</v>
      </c>
      <c r="G97" s="721">
        <f>G96</f>
        <v>0</v>
      </c>
      <c r="H97" s="721">
        <f>H96</f>
        <v>0</v>
      </c>
      <c r="I97" s="724"/>
    </row>
    <row r="98" spans="2:9" s="717" customFormat="1" ht="18" customHeight="1">
      <c r="B98" s="726">
        <v>361</v>
      </c>
      <c r="C98" s="712" t="s">
        <v>21</v>
      </c>
      <c r="D98" s="713" t="s">
        <v>40</v>
      </c>
      <c r="E98" s="714">
        <f>E90+E95+E97</f>
        <v>924.24</v>
      </c>
      <c r="F98" s="714">
        <f>F90+F95+F97</f>
        <v>965.3299999999999</v>
      </c>
      <c r="G98" s="714">
        <f>G90+G95+G97</f>
        <v>1019.9499999999999</v>
      </c>
      <c r="H98" s="714">
        <f>H90+H95+H97</f>
        <v>812</v>
      </c>
      <c r="I98" s="777"/>
    </row>
    <row r="99" spans="2:9" s="168" customFormat="1" ht="18" customHeight="1">
      <c r="B99" s="766">
        <v>3631</v>
      </c>
      <c r="C99" s="767">
        <v>2324</v>
      </c>
      <c r="D99" s="773" t="s">
        <v>24</v>
      </c>
      <c r="E99" s="769">
        <v>13.55</v>
      </c>
      <c r="F99" s="770">
        <v>7.61</v>
      </c>
      <c r="G99" s="769">
        <v>0.18</v>
      </c>
      <c r="H99" s="769">
        <v>8</v>
      </c>
      <c r="I99" s="167"/>
    </row>
    <row r="100" spans="2:9" s="730" customFormat="1" ht="18" customHeight="1">
      <c r="B100" s="718">
        <v>3631</v>
      </c>
      <c r="C100" s="719" t="s">
        <v>19</v>
      </c>
      <c r="D100" s="720" t="s">
        <v>41</v>
      </c>
      <c r="E100" s="721">
        <f>E99</f>
        <v>13.55</v>
      </c>
      <c r="F100" s="722">
        <f>F99</f>
        <v>7.61</v>
      </c>
      <c r="G100" s="721">
        <f>G99</f>
        <v>0.18</v>
      </c>
      <c r="H100" s="721">
        <f>H99</f>
        <v>8</v>
      </c>
      <c r="I100" s="729"/>
    </row>
    <row r="101" spans="2:9" s="168" customFormat="1" ht="18" customHeight="1">
      <c r="B101" s="705">
        <v>3632</v>
      </c>
      <c r="C101" s="706">
        <v>2111</v>
      </c>
      <c r="D101" s="707" t="s">
        <v>18</v>
      </c>
      <c r="E101" s="708">
        <v>4.32</v>
      </c>
      <c r="F101" s="709">
        <v>10.16</v>
      </c>
      <c r="G101" s="708">
        <v>16.3</v>
      </c>
      <c r="H101" s="708">
        <v>12</v>
      </c>
      <c r="I101" s="167"/>
    </row>
    <row r="102" spans="2:9" s="730" customFormat="1" ht="18" customHeight="1">
      <c r="B102" s="718">
        <v>3632</v>
      </c>
      <c r="C102" s="719" t="s">
        <v>19</v>
      </c>
      <c r="D102" s="720" t="s">
        <v>42</v>
      </c>
      <c r="E102" s="721">
        <f>E101</f>
        <v>4.32</v>
      </c>
      <c r="F102" s="722">
        <f>F101</f>
        <v>10.16</v>
      </c>
      <c r="G102" s="721">
        <f>G101</f>
        <v>16.3</v>
      </c>
      <c r="H102" s="721">
        <f>H101</f>
        <v>12</v>
      </c>
      <c r="I102" s="729"/>
    </row>
    <row r="103" spans="2:9" s="168" customFormat="1" ht="18" customHeight="1">
      <c r="B103" s="705">
        <v>3633</v>
      </c>
      <c r="C103" s="706">
        <v>2111</v>
      </c>
      <c r="D103" s="707" t="s">
        <v>18</v>
      </c>
      <c r="E103" s="708">
        <v>13.5</v>
      </c>
      <c r="F103" s="709">
        <v>0</v>
      </c>
      <c r="G103" s="708">
        <v>0</v>
      </c>
      <c r="H103" s="708">
        <v>0</v>
      </c>
      <c r="I103" s="167"/>
    </row>
    <row r="104" spans="2:9" s="730" customFormat="1" ht="18" customHeight="1">
      <c r="B104" s="718">
        <v>3633</v>
      </c>
      <c r="C104" s="719" t="s">
        <v>19</v>
      </c>
      <c r="D104" s="720" t="s">
        <v>43</v>
      </c>
      <c r="E104" s="721">
        <f>E103</f>
        <v>13.5</v>
      </c>
      <c r="F104" s="722">
        <f>F103</f>
        <v>0</v>
      </c>
      <c r="G104" s="721">
        <f>G103</f>
        <v>0</v>
      </c>
      <c r="H104" s="721">
        <f>H103</f>
        <v>0</v>
      </c>
      <c r="I104" s="729"/>
    </row>
    <row r="105" spans="2:9" s="168" customFormat="1" ht="18" customHeight="1">
      <c r="B105" s="705">
        <v>3634</v>
      </c>
      <c r="C105" s="706">
        <v>2111</v>
      </c>
      <c r="D105" s="707" t="s">
        <v>18</v>
      </c>
      <c r="E105" s="708">
        <v>406.59</v>
      </c>
      <c r="F105" s="709">
        <v>370.4</v>
      </c>
      <c r="G105" s="708">
        <v>387.03</v>
      </c>
      <c r="H105" s="708">
        <v>410</v>
      </c>
      <c r="I105" s="167"/>
    </row>
    <row r="106" spans="2:9" s="730" customFormat="1" ht="18" customHeight="1">
      <c r="B106" s="718">
        <v>3634</v>
      </c>
      <c r="C106" s="719" t="s">
        <v>19</v>
      </c>
      <c r="D106" s="720" t="s">
        <v>44</v>
      </c>
      <c r="E106" s="721">
        <f>E105</f>
        <v>406.59</v>
      </c>
      <c r="F106" s="722">
        <f>F105</f>
        <v>370.4</v>
      </c>
      <c r="G106" s="721">
        <f>G105</f>
        <v>387.03</v>
      </c>
      <c r="H106" s="721">
        <f>H105</f>
        <v>410</v>
      </c>
      <c r="I106" s="729"/>
    </row>
    <row r="107" spans="2:9" s="168" customFormat="1" ht="18" customHeight="1">
      <c r="B107" s="705">
        <v>3639</v>
      </c>
      <c r="C107" s="706">
        <v>2111</v>
      </c>
      <c r="D107" s="707" t="s">
        <v>18</v>
      </c>
      <c r="E107" s="708">
        <v>2024.09</v>
      </c>
      <c r="F107" s="709">
        <v>1483.04</v>
      </c>
      <c r="G107" s="708">
        <v>1097.51</v>
      </c>
      <c r="H107" s="708">
        <v>1060</v>
      </c>
      <c r="I107" s="167"/>
    </row>
    <row r="108" spans="2:9" s="168" customFormat="1" ht="18" customHeight="1">
      <c r="B108" s="705">
        <v>3639</v>
      </c>
      <c r="C108" s="706">
        <v>2131</v>
      </c>
      <c r="D108" s="707" t="s">
        <v>45</v>
      </c>
      <c r="E108" s="708">
        <v>2.91</v>
      </c>
      <c r="F108" s="709">
        <v>9.02</v>
      </c>
      <c r="G108" s="708">
        <v>27.26</v>
      </c>
      <c r="H108" s="708">
        <v>8</v>
      </c>
      <c r="I108" s="167"/>
    </row>
    <row r="109" spans="2:9" s="168" customFormat="1" ht="18" customHeight="1">
      <c r="B109" s="705">
        <v>3639</v>
      </c>
      <c r="C109" s="706">
        <v>2132</v>
      </c>
      <c r="D109" s="707" t="s">
        <v>26</v>
      </c>
      <c r="E109" s="708">
        <v>6.14</v>
      </c>
      <c r="F109" s="709">
        <v>14.71</v>
      </c>
      <c r="G109" s="708">
        <v>10.52</v>
      </c>
      <c r="H109" s="708">
        <v>12</v>
      </c>
      <c r="I109" s="167"/>
    </row>
    <row r="110" spans="2:9" s="168" customFormat="1" ht="18" customHeight="1">
      <c r="B110" s="705">
        <v>3639</v>
      </c>
      <c r="C110" s="706">
        <v>2324</v>
      </c>
      <c r="D110" s="773" t="s">
        <v>24</v>
      </c>
      <c r="E110" s="708">
        <v>0</v>
      </c>
      <c r="F110" s="709">
        <v>0.53</v>
      </c>
      <c r="G110" s="708">
        <v>0</v>
      </c>
      <c r="H110" s="708">
        <v>0</v>
      </c>
      <c r="I110" s="167"/>
    </row>
    <row r="111" spans="2:9" s="168" customFormat="1" ht="18" customHeight="1">
      <c r="B111" s="705">
        <v>3639</v>
      </c>
      <c r="C111" s="706">
        <v>3111</v>
      </c>
      <c r="D111" s="707" t="s">
        <v>46</v>
      </c>
      <c r="E111" s="708">
        <v>68.59</v>
      </c>
      <c r="F111" s="709">
        <v>868.77</v>
      </c>
      <c r="G111" s="708">
        <v>127.83</v>
      </c>
      <c r="H111" s="708">
        <v>220</v>
      </c>
      <c r="I111" s="167"/>
    </row>
    <row r="112" spans="2:9" s="730" customFormat="1" ht="18" customHeight="1">
      <c r="B112" s="718">
        <v>3639</v>
      </c>
      <c r="C112" s="719" t="s">
        <v>19</v>
      </c>
      <c r="D112" s="720" t="s">
        <v>47</v>
      </c>
      <c r="E112" s="721">
        <f>SUM(E107:E111)</f>
        <v>2101.73</v>
      </c>
      <c r="F112" s="722">
        <f>SUM(F107:F111)</f>
        <v>2376.0699999999997</v>
      </c>
      <c r="G112" s="721">
        <f>SUM(G107:G111)</f>
        <v>1263.12</v>
      </c>
      <c r="H112" s="721">
        <f>SUM(H107:H111)</f>
        <v>1300</v>
      </c>
      <c r="I112" s="729"/>
    </row>
    <row r="113" spans="2:9" s="717" customFormat="1" ht="18" customHeight="1">
      <c r="B113" s="726">
        <v>363</v>
      </c>
      <c r="C113" s="712" t="s">
        <v>21</v>
      </c>
      <c r="D113" s="713" t="s">
        <v>48</v>
      </c>
      <c r="E113" s="714">
        <f>E100+E102+E104+E106+E112</f>
        <v>2539.69</v>
      </c>
      <c r="F113" s="727">
        <f>F100+F102+F104+F106+F112</f>
        <v>2764.24</v>
      </c>
      <c r="G113" s="714">
        <f>G100+G102+G104+G106+G112</f>
        <v>1666.6299999999999</v>
      </c>
      <c r="H113" s="714">
        <f>H100+H102+H104+H106+H112</f>
        <v>1730</v>
      </c>
      <c r="I113" s="716"/>
    </row>
    <row r="114" spans="2:9" s="168" customFormat="1" ht="18" customHeight="1">
      <c r="B114" s="705">
        <v>3722</v>
      </c>
      <c r="C114" s="706">
        <v>2111</v>
      </c>
      <c r="D114" s="707" t="s">
        <v>18</v>
      </c>
      <c r="E114" s="708">
        <v>41.3</v>
      </c>
      <c r="F114" s="709">
        <v>45.1</v>
      </c>
      <c r="G114" s="708">
        <v>44.6</v>
      </c>
      <c r="H114" s="708">
        <v>46</v>
      </c>
      <c r="I114" s="167"/>
    </row>
    <row r="115" spans="2:9" s="168" customFormat="1" ht="18" customHeight="1">
      <c r="B115" s="705">
        <v>3722</v>
      </c>
      <c r="C115" s="706">
        <v>2112</v>
      </c>
      <c r="D115" s="707" t="s">
        <v>36</v>
      </c>
      <c r="E115" s="708">
        <v>0</v>
      </c>
      <c r="F115" s="709">
        <v>4.8</v>
      </c>
      <c r="G115" s="708">
        <v>39.52</v>
      </c>
      <c r="H115" s="708">
        <v>5</v>
      </c>
      <c r="I115" s="167"/>
    </row>
    <row r="116" spans="2:9" s="168" customFormat="1" ht="18" customHeight="1">
      <c r="B116" s="705">
        <v>3722</v>
      </c>
      <c r="C116" s="706">
        <v>2329</v>
      </c>
      <c r="D116" s="707" t="s">
        <v>49</v>
      </c>
      <c r="E116" s="708">
        <v>1.7</v>
      </c>
      <c r="F116" s="709">
        <v>0</v>
      </c>
      <c r="G116" s="708">
        <v>0</v>
      </c>
      <c r="H116" s="708">
        <v>0</v>
      </c>
      <c r="I116" s="167"/>
    </row>
    <row r="117" spans="2:9" s="730" customFormat="1" ht="18" customHeight="1">
      <c r="B117" s="718">
        <v>3722</v>
      </c>
      <c r="C117" s="719" t="s">
        <v>19</v>
      </c>
      <c r="D117" s="720" t="s">
        <v>50</v>
      </c>
      <c r="E117" s="721">
        <f>SUM(E114:E116)</f>
        <v>43</v>
      </c>
      <c r="F117" s="722">
        <f>SUM(F114:F116)</f>
        <v>49.9</v>
      </c>
      <c r="G117" s="721">
        <f>SUM(G114:G116)</f>
        <v>84.12</v>
      </c>
      <c r="H117" s="721">
        <f>SUM(H114:H116)</f>
        <v>51</v>
      </c>
      <c r="I117" s="729"/>
    </row>
    <row r="118" spans="2:9" s="168" customFormat="1" ht="18" customHeight="1">
      <c r="B118" s="705">
        <v>3725</v>
      </c>
      <c r="C118" s="706">
        <v>2324</v>
      </c>
      <c r="D118" s="707" t="s">
        <v>24</v>
      </c>
      <c r="E118" s="708">
        <v>38.79</v>
      </c>
      <c r="F118" s="709">
        <v>39.16</v>
      </c>
      <c r="G118" s="708">
        <v>49.63</v>
      </c>
      <c r="H118" s="708">
        <v>40</v>
      </c>
      <c r="I118" s="167"/>
    </row>
    <row r="119" spans="2:9" s="730" customFormat="1" ht="18" customHeight="1">
      <c r="B119" s="718">
        <v>3725</v>
      </c>
      <c r="C119" s="719" t="s">
        <v>19</v>
      </c>
      <c r="D119" s="720" t="s">
        <v>51</v>
      </c>
      <c r="E119" s="721">
        <f>E118</f>
        <v>38.79</v>
      </c>
      <c r="F119" s="722">
        <f>F118</f>
        <v>39.16</v>
      </c>
      <c r="G119" s="721">
        <f>G118</f>
        <v>49.63</v>
      </c>
      <c r="H119" s="721">
        <f>H118</f>
        <v>40</v>
      </c>
      <c r="I119" s="729"/>
    </row>
    <row r="120" spans="2:9" s="717" customFormat="1" ht="18" customHeight="1">
      <c r="B120" s="726">
        <v>372</v>
      </c>
      <c r="C120" s="712" t="s">
        <v>21</v>
      </c>
      <c r="D120" s="713" t="s">
        <v>52</v>
      </c>
      <c r="E120" s="714">
        <f>E117+E119</f>
        <v>81.78999999999999</v>
      </c>
      <c r="F120" s="727">
        <f>F117+F119</f>
        <v>89.06</v>
      </c>
      <c r="G120" s="714">
        <f>G117+G119</f>
        <v>133.75</v>
      </c>
      <c r="H120" s="714">
        <f>H117+H119</f>
        <v>91</v>
      </c>
      <c r="I120" s="716"/>
    </row>
    <row r="121" spans="2:9" s="168" customFormat="1" ht="18" customHeight="1">
      <c r="B121" s="705">
        <v>4351</v>
      </c>
      <c r="C121" s="706">
        <v>2111</v>
      </c>
      <c r="D121" s="707" t="s">
        <v>18</v>
      </c>
      <c r="E121" s="708">
        <v>20.04</v>
      </c>
      <c r="F121" s="709">
        <v>24.02</v>
      </c>
      <c r="G121" s="708">
        <v>16.49</v>
      </c>
      <c r="H121" s="708">
        <v>10</v>
      </c>
      <c r="I121" s="167"/>
    </row>
    <row r="122" spans="2:9" s="168" customFormat="1" ht="18" customHeight="1">
      <c r="B122" s="705">
        <v>4351</v>
      </c>
      <c r="C122" s="706">
        <v>2132</v>
      </c>
      <c r="D122" s="707" t="s">
        <v>26</v>
      </c>
      <c r="E122" s="708">
        <v>0</v>
      </c>
      <c r="F122" s="709">
        <v>0</v>
      </c>
      <c r="G122" s="708">
        <v>1</v>
      </c>
      <c r="H122" s="708">
        <v>0</v>
      </c>
      <c r="I122" s="167"/>
    </row>
    <row r="123" spans="2:9" s="168" customFormat="1" ht="18" customHeight="1">
      <c r="B123" s="705">
        <v>4351</v>
      </c>
      <c r="C123" s="706">
        <v>2324</v>
      </c>
      <c r="D123" s="707" t="s">
        <v>24</v>
      </c>
      <c r="E123" s="708">
        <v>0</v>
      </c>
      <c r="F123" s="709">
        <v>0</v>
      </c>
      <c r="G123" s="708">
        <v>0</v>
      </c>
      <c r="H123" s="708">
        <v>0</v>
      </c>
      <c r="I123" s="167"/>
    </row>
    <row r="124" spans="2:9" s="730" customFormat="1" ht="18" customHeight="1">
      <c r="B124" s="718">
        <v>4351</v>
      </c>
      <c r="C124" s="719" t="s">
        <v>19</v>
      </c>
      <c r="D124" s="740" t="s">
        <v>213</v>
      </c>
      <c r="E124" s="721">
        <f>SUM(E121:E123)</f>
        <v>20.04</v>
      </c>
      <c r="F124" s="721">
        <f>SUM(F121:F123)</f>
        <v>24.02</v>
      </c>
      <c r="G124" s="721">
        <f>SUM(G121:G123)</f>
        <v>17.49</v>
      </c>
      <c r="H124" s="721">
        <f>SUM(H121:H123)</f>
        <v>10</v>
      </c>
      <c r="I124" s="729"/>
    </row>
    <row r="125" spans="1:9" s="717" customFormat="1" ht="18" customHeight="1">
      <c r="A125" s="778"/>
      <c r="B125" s="726">
        <v>431</v>
      </c>
      <c r="C125" s="712" t="s">
        <v>21</v>
      </c>
      <c r="D125" s="713" t="s">
        <v>191</v>
      </c>
      <c r="E125" s="714">
        <f>E124</f>
        <v>20.04</v>
      </c>
      <c r="F125" s="727">
        <f>F124</f>
        <v>24.02</v>
      </c>
      <c r="G125" s="714">
        <f>G124</f>
        <v>17.49</v>
      </c>
      <c r="H125" s="714">
        <f>H124</f>
        <v>10</v>
      </c>
      <c r="I125" s="729"/>
    </row>
    <row r="126" spans="1:9" s="775" customFormat="1" ht="18" customHeight="1">
      <c r="A126" s="728"/>
      <c r="B126" s="732">
        <v>5512</v>
      </c>
      <c r="C126" s="733">
        <v>2324</v>
      </c>
      <c r="D126" s="707" t="s">
        <v>24</v>
      </c>
      <c r="E126" s="708">
        <v>0</v>
      </c>
      <c r="F126" s="735">
        <v>32.81</v>
      </c>
      <c r="G126" s="736">
        <v>0</v>
      </c>
      <c r="H126" s="736">
        <v>10</v>
      </c>
      <c r="I126" s="729"/>
    </row>
    <row r="127" spans="1:9" s="781" customFormat="1" ht="18" customHeight="1">
      <c r="A127" s="778"/>
      <c r="B127" s="779">
        <v>5512</v>
      </c>
      <c r="C127" s="780" t="s">
        <v>19</v>
      </c>
      <c r="D127" s="740" t="s">
        <v>206</v>
      </c>
      <c r="E127" s="741">
        <f aca="true" t="shared" si="6" ref="E127:H128">E126</f>
        <v>0</v>
      </c>
      <c r="F127" s="741">
        <f>F126</f>
        <v>32.81</v>
      </c>
      <c r="G127" s="741">
        <f t="shared" si="6"/>
        <v>0</v>
      </c>
      <c r="H127" s="741">
        <f t="shared" si="6"/>
        <v>10</v>
      </c>
      <c r="I127" s="729"/>
    </row>
    <row r="128" spans="1:9" s="781" customFormat="1" ht="18" customHeight="1">
      <c r="A128" s="778"/>
      <c r="B128" s="726">
        <v>551</v>
      </c>
      <c r="C128" s="712" t="s">
        <v>21</v>
      </c>
      <c r="D128" s="713" t="s">
        <v>108</v>
      </c>
      <c r="E128" s="714">
        <f t="shared" si="6"/>
        <v>0</v>
      </c>
      <c r="F128" s="714">
        <f>F127</f>
        <v>32.81</v>
      </c>
      <c r="G128" s="714">
        <f t="shared" si="6"/>
        <v>0</v>
      </c>
      <c r="H128" s="714">
        <f t="shared" si="6"/>
        <v>10</v>
      </c>
      <c r="I128" s="729"/>
    </row>
    <row r="129" spans="1:9" s="168" customFormat="1" ht="18" customHeight="1">
      <c r="A129" s="728"/>
      <c r="B129" s="705">
        <v>6171</v>
      </c>
      <c r="C129" s="706">
        <v>2111</v>
      </c>
      <c r="D129" s="707" t="s">
        <v>18</v>
      </c>
      <c r="E129" s="708">
        <v>56.8</v>
      </c>
      <c r="F129" s="709">
        <v>99.66</v>
      </c>
      <c r="G129" s="708">
        <v>71.91</v>
      </c>
      <c r="H129" s="708">
        <v>80</v>
      </c>
      <c r="I129" s="729"/>
    </row>
    <row r="130" spans="2:9" s="168" customFormat="1" ht="18" customHeight="1">
      <c r="B130" s="705">
        <v>6171</v>
      </c>
      <c r="C130" s="706">
        <v>2310</v>
      </c>
      <c r="D130" s="707" t="s">
        <v>53</v>
      </c>
      <c r="E130" s="708">
        <v>1</v>
      </c>
      <c r="F130" s="709">
        <v>0</v>
      </c>
      <c r="G130" s="708">
        <v>0</v>
      </c>
      <c r="H130" s="708">
        <v>0</v>
      </c>
      <c r="I130" s="167"/>
    </row>
    <row r="131" spans="2:9" s="168" customFormat="1" ht="18" customHeight="1">
      <c r="B131" s="705">
        <v>6171</v>
      </c>
      <c r="C131" s="706">
        <v>2324</v>
      </c>
      <c r="D131" s="707" t="s">
        <v>24</v>
      </c>
      <c r="E131" s="708">
        <v>8.22</v>
      </c>
      <c r="F131" s="709">
        <v>2.64</v>
      </c>
      <c r="G131" s="708">
        <v>3.94</v>
      </c>
      <c r="H131" s="708">
        <v>4</v>
      </c>
      <c r="I131" s="167"/>
    </row>
    <row r="132" spans="2:9" s="168" customFormat="1" ht="18" customHeight="1">
      <c r="B132" s="705">
        <v>6171</v>
      </c>
      <c r="C132" s="706">
        <v>2329</v>
      </c>
      <c r="D132" s="707" t="s">
        <v>49</v>
      </c>
      <c r="E132" s="708">
        <v>0.61</v>
      </c>
      <c r="F132" s="709">
        <v>20.13</v>
      </c>
      <c r="G132" s="708">
        <v>0</v>
      </c>
      <c r="H132" s="708">
        <v>0</v>
      </c>
      <c r="I132" s="167"/>
    </row>
    <row r="133" spans="2:9" s="168" customFormat="1" ht="18" customHeight="1">
      <c r="B133" s="705">
        <v>6171</v>
      </c>
      <c r="C133" s="706">
        <v>3112</v>
      </c>
      <c r="D133" s="707" t="s">
        <v>54</v>
      </c>
      <c r="E133" s="708">
        <v>5.99</v>
      </c>
      <c r="F133" s="709">
        <v>0</v>
      </c>
      <c r="G133" s="708">
        <v>0</v>
      </c>
      <c r="H133" s="708">
        <v>0</v>
      </c>
      <c r="I133" s="167"/>
    </row>
    <row r="134" spans="2:9" s="730" customFormat="1" ht="18" customHeight="1">
      <c r="B134" s="718">
        <v>6171</v>
      </c>
      <c r="C134" s="719" t="s">
        <v>19</v>
      </c>
      <c r="D134" s="720" t="s">
        <v>55</v>
      </c>
      <c r="E134" s="721">
        <f>SUM(E126:E133)</f>
        <v>72.61999999999999</v>
      </c>
      <c r="F134" s="722">
        <f>SUM(F129:F133)</f>
        <v>122.42999999999999</v>
      </c>
      <c r="G134" s="721">
        <f>SUM(G129:G133)</f>
        <v>75.85</v>
      </c>
      <c r="H134" s="721">
        <f>SUM(H129:H133)</f>
        <v>84</v>
      </c>
      <c r="I134" s="729"/>
    </row>
    <row r="135" spans="2:9" s="717" customFormat="1" ht="18" customHeight="1">
      <c r="B135" s="726">
        <v>617</v>
      </c>
      <c r="C135" s="712" t="s">
        <v>21</v>
      </c>
      <c r="D135" s="713" t="s">
        <v>56</v>
      </c>
      <c r="E135" s="714">
        <f>E134</f>
        <v>72.61999999999999</v>
      </c>
      <c r="F135" s="727">
        <f>F134</f>
        <v>122.42999999999999</v>
      </c>
      <c r="G135" s="714">
        <f>G134</f>
        <v>75.85</v>
      </c>
      <c r="H135" s="714">
        <f>H134</f>
        <v>84</v>
      </c>
      <c r="I135" s="716"/>
    </row>
    <row r="136" spans="2:9" s="168" customFormat="1" ht="18" customHeight="1">
      <c r="B136" s="705">
        <v>6310</v>
      </c>
      <c r="C136" s="706">
        <v>2141</v>
      </c>
      <c r="D136" s="707" t="s">
        <v>57</v>
      </c>
      <c r="E136" s="708">
        <v>20.4</v>
      </c>
      <c r="F136" s="709">
        <v>12.85</v>
      </c>
      <c r="G136" s="708">
        <v>4.05</v>
      </c>
      <c r="H136" s="708">
        <v>5</v>
      </c>
      <c r="I136" s="167"/>
    </row>
    <row r="137" spans="2:9" s="325" customFormat="1" ht="18" customHeight="1">
      <c r="B137" s="782">
        <v>6310</v>
      </c>
      <c r="C137" s="783" t="s">
        <v>19</v>
      </c>
      <c r="D137" s="761" t="s">
        <v>58</v>
      </c>
      <c r="E137" s="762">
        <f aca="true" t="shared" si="7" ref="E137:H138">E136</f>
        <v>20.4</v>
      </c>
      <c r="F137" s="784">
        <f t="shared" si="7"/>
        <v>12.85</v>
      </c>
      <c r="G137" s="762">
        <f t="shared" si="7"/>
        <v>4.05</v>
      </c>
      <c r="H137" s="762">
        <f t="shared" si="7"/>
        <v>5</v>
      </c>
      <c r="I137" s="324"/>
    </row>
    <row r="138" spans="2:9" s="717" customFormat="1" ht="18" customHeight="1">
      <c r="B138" s="726">
        <v>631</v>
      </c>
      <c r="C138" s="712" t="s">
        <v>21</v>
      </c>
      <c r="D138" s="713" t="s">
        <v>58</v>
      </c>
      <c r="E138" s="714">
        <f t="shared" si="7"/>
        <v>20.4</v>
      </c>
      <c r="F138" s="727">
        <f t="shared" si="7"/>
        <v>12.85</v>
      </c>
      <c r="G138" s="714">
        <f t="shared" si="7"/>
        <v>4.05</v>
      </c>
      <c r="H138" s="714">
        <f t="shared" si="7"/>
        <v>5</v>
      </c>
      <c r="I138" s="716"/>
    </row>
    <row r="139" spans="2:9" s="168" customFormat="1" ht="18" customHeight="1">
      <c r="B139" s="732">
        <v>6402</v>
      </c>
      <c r="C139" s="733">
        <v>2223</v>
      </c>
      <c r="D139" s="734" t="s">
        <v>223</v>
      </c>
      <c r="E139" s="736">
        <v>0</v>
      </c>
      <c r="F139" s="735">
        <v>1.2</v>
      </c>
      <c r="G139" s="736">
        <v>0</v>
      </c>
      <c r="H139" s="736">
        <v>0</v>
      </c>
      <c r="I139" s="167"/>
    </row>
    <row r="140" spans="2:9" s="785" customFormat="1" ht="18" customHeight="1">
      <c r="B140" s="779">
        <v>6402</v>
      </c>
      <c r="C140" s="780" t="s">
        <v>19</v>
      </c>
      <c r="D140" s="740" t="s">
        <v>210</v>
      </c>
      <c r="E140" s="741">
        <f aca="true" t="shared" si="8" ref="E140:H141">E139</f>
        <v>0</v>
      </c>
      <c r="F140" s="741">
        <f>F139</f>
        <v>1.2</v>
      </c>
      <c r="G140" s="741">
        <f t="shared" si="8"/>
        <v>0</v>
      </c>
      <c r="H140" s="741">
        <f t="shared" si="8"/>
        <v>0</v>
      </c>
      <c r="I140" s="786"/>
    </row>
    <row r="141" spans="2:9" s="717" customFormat="1" ht="18" customHeight="1">
      <c r="B141" s="726">
        <v>640</v>
      </c>
      <c r="C141" s="712" t="s">
        <v>21</v>
      </c>
      <c r="D141" s="713" t="s">
        <v>211</v>
      </c>
      <c r="E141" s="714">
        <f t="shared" si="8"/>
        <v>0</v>
      </c>
      <c r="F141" s="714">
        <f>F140</f>
        <v>1.2</v>
      </c>
      <c r="G141" s="714">
        <f t="shared" si="8"/>
        <v>0</v>
      </c>
      <c r="H141" s="714">
        <f t="shared" si="8"/>
        <v>0</v>
      </c>
      <c r="I141" s="716"/>
    </row>
    <row r="142" spans="2:9" s="325" customFormat="1" ht="18" customHeight="1">
      <c r="B142" s="787"/>
      <c r="C142" s="788"/>
      <c r="D142" s="789"/>
      <c r="E142" s="790"/>
      <c r="F142" s="791"/>
      <c r="G142" s="790"/>
      <c r="H142" s="790"/>
      <c r="I142" s="324"/>
    </row>
    <row r="143" spans="2:9" s="785" customFormat="1" ht="18" customHeight="1">
      <c r="B143" s="792"/>
      <c r="C143" s="793" t="s">
        <v>135</v>
      </c>
      <c r="D143" s="794" t="s">
        <v>61</v>
      </c>
      <c r="E143" s="795">
        <f>E38+E41+E44+E47+E50+E58+E61+E68+E72+E81+E85+E98+E113+E120+E125+E128+E135+E138+E141</f>
        <v>22724.89</v>
      </c>
      <c r="F143" s="795">
        <f>F38+F41+F44+F47+F50+F58+F61+F68+F72+F81+F85+F98+F113+F120+F125+F128+F135+F138+F141</f>
        <v>22108.590000000004</v>
      </c>
      <c r="G143" s="795">
        <f>G38+G41+G44+G47+G50+G58+G61+G68+G72+G81+G85+G98+G113+G120+G125+G128+G135+G138+G141</f>
        <v>21403.900999999998</v>
      </c>
      <c r="H143" s="795">
        <f>H38+H41+H44+H47+H50+H58+H61+H68+H72+H81+H85+H98+H113+H120+H125+H128+H135+H138+H141</f>
        <v>15841.9</v>
      </c>
      <c r="I143" s="796"/>
    </row>
    <row r="144" spans="2:9" s="168" customFormat="1" ht="18" customHeight="1">
      <c r="B144" s="797"/>
      <c r="C144" s="798"/>
      <c r="D144" s="799"/>
      <c r="E144" s="800"/>
      <c r="F144" s="799"/>
      <c r="G144" s="801"/>
      <c r="H144" s="801"/>
      <c r="I144" s="771"/>
    </row>
    <row r="145" spans="2:9" s="168" customFormat="1" ht="18" customHeight="1">
      <c r="B145" s="705"/>
      <c r="C145" s="706">
        <v>8123</v>
      </c>
      <c r="D145" s="707" t="s">
        <v>256</v>
      </c>
      <c r="E145" s="708">
        <v>0</v>
      </c>
      <c r="F145" s="708">
        <v>0</v>
      </c>
      <c r="G145" s="708">
        <v>0</v>
      </c>
      <c r="H145" s="708">
        <v>1300</v>
      </c>
      <c r="I145" s="771" t="s">
        <v>169</v>
      </c>
    </row>
    <row r="146" spans="2:9" s="785" customFormat="1" ht="18" customHeight="1">
      <c r="B146" s="802"/>
      <c r="C146" s="803" t="s">
        <v>135</v>
      </c>
      <c r="D146" s="804" t="s">
        <v>257</v>
      </c>
      <c r="E146" s="805">
        <f>E143+E145</f>
        <v>22724.89</v>
      </c>
      <c r="F146" s="805">
        <f>F143+F145</f>
        <v>22108.590000000004</v>
      </c>
      <c r="G146" s="805">
        <f>G143+G145</f>
        <v>21403.900999999998</v>
      </c>
      <c r="H146" s="805">
        <f>H143+H145</f>
        <v>17141.9</v>
      </c>
      <c r="I146" s="796"/>
    </row>
    <row r="147" spans="2:9" s="168" customFormat="1" ht="18" customHeight="1" thickBot="1">
      <c r="B147" s="341"/>
      <c r="C147" s="342"/>
      <c r="D147" s="343"/>
      <c r="E147" s="345"/>
      <c r="F147" s="345"/>
      <c r="G147" s="344"/>
      <c r="H147" s="344"/>
      <c r="I147" s="771"/>
    </row>
    <row r="148" spans="6:9" s="168" customFormat="1" ht="18" customHeight="1">
      <c r="F148" s="169"/>
      <c r="G148" s="169"/>
      <c r="H148" s="362"/>
      <c r="I148" s="167"/>
    </row>
    <row r="149" spans="6:9" s="168" customFormat="1" ht="18" customHeight="1">
      <c r="F149" s="169"/>
      <c r="G149" s="169"/>
      <c r="H149" s="362"/>
      <c r="I149" s="167"/>
    </row>
    <row r="150" spans="6:9" s="728" customFormat="1" ht="18" customHeight="1">
      <c r="F150" s="806"/>
      <c r="G150" s="806"/>
      <c r="H150" s="362"/>
      <c r="I150" s="774"/>
    </row>
    <row r="151" spans="2:9" s="728" customFormat="1" ht="18" customHeight="1">
      <c r="B151" s="753"/>
      <c r="C151" s="774"/>
      <c r="D151" s="774"/>
      <c r="E151" s="774"/>
      <c r="F151" s="774"/>
      <c r="G151" s="774"/>
      <c r="H151" s="362"/>
      <c r="I151" s="774"/>
    </row>
    <row r="152" spans="6:9" s="168" customFormat="1" ht="18" customHeight="1">
      <c r="F152" s="169"/>
      <c r="G152" s="169"/>
      <c r="H152" s="362"/>
      <c r="I152" s="167"/>
    </row>
    <row r="153" spans="4:9" s="168" customFormat="1" ht="18" customHeight="1">
      <c r="D153" s="912" t="s">
        <v>181</v>
      </c>
      <c r="E153" s="908"/>
      <c r="F153" s="908"/>
      <c r="G153" s="908"/>
      <c r="H153" s="362"/>
      <c r="I153" s="167"/>
    </row>
    <row r="154" spans="6:9" s="168" customFormat="1" ht="18" customHeight="1" thickBot="1">
      <c r="F154" s="169"/>
      <c r="G154" s="169"/>
      <c r="H154" s="362"/>
      <c r="I154" s="167"/>
    </row>
    <row r="155" spans="2:9" s="325" customFormat="1" ht="18" customHeight="1">
      <c r="B155" s="915" t="s">
        <v>15</v>
      </c>
      <c r="C155" s="917" t="s">
        <v>16</v>
      </c>
      <c r="D155" s="939" t="s">
        <v>131</v>
      </c>
      <c r="E155" s="913" t="s">
        <v>287</v>
      </c>
      <c r="F155" s="941" t="s">
        <v>286</v>
      </c>
      <c r="G155" s="913" t="s">
        <v>285</v>
      </c>
      <c r="H155" s="913" t="s">
        <v>320</v>
      </c>
      <c r="I155" s="324"/>
    </row>
    <row r="156" spans="2:9" s="325" customFormat="1" ht="18" customHeight="1" thickBot="1">
      <c r="B156" s="916"/>
      <c r="C156" s="918"/>
      <c r="D156" s="940"/>
      <c r="E156" s="914"/>
      <c r="F156" s="942"/>
      <c r="G156" s="914"/>
      <c r="H156" s="914"/>
      <c r="I156" s="324"/>
    </row>
    <row r="157" spans="2:9" s="168" customFormat="1" ht="18" customHeight="1">
      <c r="B157" s="807"/>
      <c r="C157" s="808"/>
      <c r="D157" s="809"/>
      <c r="E157" s="810"/>
      <c r="F157" s="809"/>
      <c r="G157" s="811"/>
      <c r="H157" s="811"/>
      <c r="I157" s="167"/>
    </row>
    <row r="158" spans="2:9" s="168" customFormat="1" ht="18" customHeight="1">
      <c r="B158" s="766">
        <v>1031</v>
      </c>
      <c r="C158" s="767">
        <v>5139</v>
      </c>
      <c r="D158" s="707" t="s">
        <v>71</v>
      </c>
      <c r="E158" s="769">
        <v>0</v>
      </c>
      <c r="F158" s="769">
        <v>0</v>
      </c>
      <c r="G158" s="769">
        <v>6.9</v>
      </c>
      <c r="H158" s="769">
        <v>0</v>
      </c>
      <c r="I158" s="167"/>
    </row>
    <row r="159" spans="2:9" s="168" customFormat="1" ht="18" customHeight="1">
      <c r="B159" s="705">
        <v>1031</v>
      </c>
      <c r="C159" s="706">
        <v>5169</v>
      </c>
      <c r="D159" s="707" t="s">
        <v>62</v>
      </c>
      <c r="E159" s="708">
        <v>205.08</v>
      </c>
      <c r="F159" s="709">
        <v>149.85</v>
      </c>
      <c r="G159" s="708">
        <v>98.19</v>
      </c>
      <c r="H159" s="708">
        <v>120</v>
      </c>
      <c r="I159" s="167" t="s">
        <v>166</v>
      </c>
    </row>
    <row r="160" spans="2:9" s="168" customFormat="1" ht="18" customHeight="1">
      <c r="B160" s="705">
        <v>1031</v>
      </c>
      <c r="C160" s="706">
        <v>5179</v>
      </c>
      <c r="D160" s="707" t="s">
        <v>207</v>
      </c>
      <c r="E160" s="708">
        <v>0</v>
      </c>
      <c r="F160" s="709">
        <v>28</v>
      </c>
      <c r="G160" s="708">
        <v>0</v>
      </c>
      <c r="H160" s="708">
        <v>20</v>
      </c>
      <c r="I160" s="167"/>
    </row>
    <row r="161" spans="2:9" s="817" customFormat="1" ht="18" customHeight="1">
      <c r="B161" s="812">
        <v>1031</v>
      </c>
      <c r="C161" s="813" t="s">
        <v>19</v>
      </c>
      <c r="D161" s="814" t="s">
        <v>20</v>
      </c>
      <c r="E161" s="815">
        <f>E158+E159+E160</f>
        <v>205.08</v>
      </c>
      <c r="F161" s="815">
        <f>F158+F159+F160</f>
        <v>177.85</v>
      </c>
      <c r="G161" s="815">
        <f>G158+G159+G160</f>
        <v>105.09</v>
      </c>
      <c r="H161" s="815">
        <f>H158+H159+H160</f>
        <v>140</v>
      </c>
      <c r="I161" s="816"/>
    </row>
    <row r="162" spans="2:9" s="717" customFormat="1" ht="18" customHeight="1">
      <c r="B162" s="726">
        <v>103</v>
      </c>
      <c r="C162" s="712" t="s">
        <v>21</v>
      </c>
      <c r="D162" s="713" t="s">
        <v>22</v>
      </c>
      <c r="E162" s="714">
        <f>E161</f>
        <v>205.08</v>
      </c>
      <c r="F162" s="727">
        <f>F161</f>
        <v>177.85</v>
      </c>
      <c r="G162" s="714">
        <f>G161</f>
        <v>105.09</v>
      </c>
      <c r="H162" s="714">
        <f>H161</f>
        <v>140</v>
      </c>
      <c r="I162" s="716"/>
    </row>
    <row r="163" spans="2:9" s="168" customFormat="1" ht="18" customHeight="1">
      <c r="B163" s="705">
        <v>2141</v>
      </c>
      <c r="C163" s="706">
        <v>5136</v>
      </c>
      <c r="D163" s="707" t="s">
        <v>63</v>
      </c>
      <c r="E163" s="708">
        <v>15.84</v>
      </c>
      <c r="F163" s="709">
        <v>0</v>
      </c>
      <c r="G163" s="708">
        <v>0</v>
      </c>
      <c r="H163" s="708">
        <v>0</v>
      </c>
      <c r="I163" s="167"/>
    </row>
    <row r="164" spans="2:9" s="168" customFormat="1" ht="18" customHeight="1">
      <c r="B164" s="705">
        <v>2141</v>
      </c>
      <c r="C164" s="706">
        <v>5169</v>
      </c>
      <c r="D164" s="707" t="s">
        <v>62</v>
      </c>
      <c r="E164" s="708">
        <v>5.36</v>
      </c>
      <c r="F164" s="709">
        <v>8.21</v>
      </c>
      <c r="G164" s="708">
        <v>0</v>
      </c>
      <c r="H164" s="708">
        <v>7</v>
      </c>
      <c r="I164" s="167"/>
    </row>
    <row r="165" spans="2:9" s="168" customFormat="1" ht="18" customHeight="1">
      <c r="B165" s="705">
        <v>2141</v>
      </c>
      <c r="C165" s="706">
        <v>5171</v>
      </c>
      <c r="D165" s="707" t="s">
        <v>64</v>
      </c>
      <c r="E165" s="708">
        <v>0.56</v>
      </c>
      <c r="F165" s="709">
        <v>0</v>
      </c>
      <c r="G165" s="708">
        <v>0</v>
      </c>
      <c r="H165" s="708">
        <v>0</v>
      </c>
      <c r="I165" s="167"/>
    </row>
    <row r="166" spans="2:9" s="817" customFormat="1" ht="18" customHeight="1">
      <c r="B166" s="812">
        <v>2141</v>
      </c>
      <c r="C166" s="813" t="s">
        <v>19</v>
      </c>
      <c r="D166" s="814" t="s">
        <v>197</v>
      </c>
      <c r="E166" s="815">
        <f>SUM(E163:E165)</f>
        <v>21.759999999999998</v>
      </c>
      <c r="F166" s="818">
        <f>SUM(F163:F165)</f>
        <v>8.21</v>
      </c>
      <c r="G166" s="815">
        <f>SUM(G163:G165)</f>
        <v>0</v>
      </c>
      <c r="H166" s="815">
        <f>SUM(H163:H165)</f>
        <v>7</v>
      </c>
      <c r="I166" s="816"/>
    </row>
    <row r="167" spans="2:9" s="817" customFormat="1" ht="18" customHeight="1">
      <c r="B167" s="705">
        <v>2143</v>
      </c>
      <c r="C167" s="706">
        <v>5139</v>
      </c>
      <c r="D167" s="707" t="s">
        <v>71</v>
      </c>
      <c r="E167" s="708">
        <v>0</v>
      </c>
      <c r="F167" s="709">
        <v>0</v>
      </c>
      <c r="G167" s="708">
        <v>0.5</v>
      </c>
      <c r="H167" s="708">
        <v>0</v>
      </c>
      <c r="I167" s="816"/>
    </row>
    <row r="168" spans="2:9" s="817" customFormat="1" ht="18" customHeight="1">
      <c r="B168" s="812">
        <v>2143</v>
      </c>
      <c r="C168" s="813" t="s">
        <v>19</v>
      </c>
      <c r="D168" s="814" t="s">
        <v>310</v>
      </c>
      <c r="E168" s="815">
        <f>E167</f>
        <v>0</v>
      </c>
      <c r="F168" s="815">
        <f>F167</f>
        <v>0</v>
      </c>
      <c r="G168" s="815">
        <f>G167</f>
        <v>0.5</v>
      </c>
      <c r="H168" s="815">
        <f>H167</f>
        <v>0</v>
      </c>
      <c r="I168" s="816"/>
    </row>
    <row r="169" spans="2:9" s="717" customFormat="1" ht="18" customHeight="1">
      <c r="B169" s="726">
        <v>214</v>
      </c>
      <c r="C169" s="712" t="s">
        <v>21</v>
      </c>
      <c r="D169" s="713" t="s">
        <v>197</v>
      </c>
      <c r="E169" s="714">
        <f>E166+E168</f>
        <v>21.759999999999998</v>
      </c>
      <c r="F169" s="714">
        <f>F166+F168</f>
        <v>8.21</v>
      </c>
      <c r="G169" s="714">
        <f>G166+G168</f>
        <v>0.5</v>
      </c>
      <c r="H169" s="714">
        <f>H166+H168</f>
        <v>7</v>
      </c>
      <c r="I169" s="716"/>
    </row>
    <row r="170" spans="2:9" s="168" customFormat="1" ht="18" customHeight="1">
      <c r="B170" s="705">
        <v>2212</v>
      </c>
      <c r="C170" s="706">
        <v>5139</v>
      </c>
      <c r="D170" s="707" t="s">
        <v>71</v>
      </c>
      <c r="E170" s="708">
        <v>0.12</v>
      </c>
      <c r="F170" s="709">
        <v>6.58</v>
      </c>
      <c r="G170" s="708">
        <v>2.81</v>
      </c>
      <c r="H170" s="708">
        <v>5</v>
      </c>
      <c r="I170" s="167"/>
    </row>
    <row r="171" spans="2:9" s="168" customFormat="1" ht="18" customHeight="1">
      <c r="B171" s="705">
        <v>2212</v>
      </c>
      <c r="C171" s="706">
        <v>5169</v>
      </c>
      <c r="D171" s="707" t="s">
        <v>62</v>
      </c>
      <c r="E171" s="708">
        <v>0</v>
      </c>
      <c r="F171" s="709">
        <v>7.2</v>
      </c>
      <c r="G171" s="708">
        <v>0</v>
      </c>
      <c r="H171" s="708">
        <v>10</v>
      </c>
      <c r="I171" s="167"/>
    </row>
    <row r="172" spans="2:9" s="168" customFormat="1" ht="18" customHeight="1">
      <c r="B172" s="705">
        <v>2212</v>
      </c>
      <c r="C172" s="706">
        <v>5171</v>
      </c>
      <c r="D172" s="707" t="s">
        <v>64</v>
      </c>
      <c r="E172" s="708">
        <v>38.43</v>
      </c>
      <c r="F172" s="709">
        <v>318.84</v>
      </c>
      <c r="G172" s="708">
        <v>317.4</v>
      </c>
      <c r="H172" s="708">
        <v>90</v>
      </c>
      <c r="I172" s="167" t="s">
        <v>185</v>
      </c>
    </row>
    <row r="173" spans="2:9" s="168" customFormat="1" ht="18" customHeight="1">
      <c r="B173" s="705">
        <v>2212</v>
      </c>
      <c r="C173" s="706">
        <v>6121</v>
      </c>
      <c r="D173" s="707" t="s">
        <v>65</v>
      </c>
      <c r="E173" s="708">
        <v>579.45</v>
      </c>
      <c r="F173" s="709">
        <v>3.37</v>
      </c>
      <c r="G173" s="708">
        <v>0</v>
      </c>
      <c r="H173" s="708">
        <v>0</v>
      </c>
      <c r="I173" s="167"/>
    </row>
    <row r="174" spans="2:9" s="168" customFormat="1" ht="18" customHeight="1">
      <c r="B174" s="705">
        <v>2212</v>
      </c>
      <c r="C174" s="706">
        <v>6349</v>
      </c>
      <c r="D174" s="707" t="s">
        <v>151</v>
      </c>
      <c r="E174" s="708">
        <v>0</v>
      </c>
      <c r="F174" s="819">
        <v>99.39</v>
      </c>
      <c r="G174" s="708">
        <v>0</v>
      </c>
      <c r="H174" s="708">
        <v>0</v>
      </c>
      <c r="I174" s="167"/>
    </row>
    <row r="175" spans="2:9" s="817" customFormat="1" ht="18" customHeight="1">
      <c r="B175" s="812">
        <v>2212</v>
      </c>
      <c r="C175" s="813" t="s">
        <v>19</v>
      </c>
      <c r="D175" s="814" t="s">
        <v>66</v>
      </c>
      <c r="E175" s="815">
        <f>SUM(E170:E174)</f>
        <v>618</v>
      </c>
      <c r="F175" s="815">
        <f>SUM(F170:F174)</f>
        <v>435.38</v>
      </c>
      <c r="G175" s="815">
        <f>SUM(G170:G174)</f>
        <v>320.21</v>
      </c>
      <c r="H175" s="815">
        <f>SUM(H170:H174)</f>
        <v>105</v>
      </c>
      <c r="I175" s="816"/>
    </row>
    <row r="176" spans="2:9" s="717" customFormat="1" ht="18" customHeight="1">
      <c r="B176" s="726">
        <v>221</v>
      </c>
      <c r="C176" s="712" t="s">
        <v>21</v>
      </c>
      <c r="D176" s="713" t="s">
        <v>67</v>
      </c>
      <c r="E176" s="714">
        <f>E175</f>
        <v>618</v>
      </c>
      <c r="F176" s="727">
        <f>F175</f>
        <v>435.38</v>
      </c>
      <c r="G176" s="714">
        <f>G175</f>
        <v>320.21</v>
      </c>
      <c r="H176" s="714">
        <f>H175</f>
        <v>105</v>
      </c>
      <c r="I176" s="716"/>
    </row>
    <row r="177" spans="2:9" s="168" customFormat="1" ht="18" customHeight="1">
      <c r="B177" s="705">
        <v>2310</v>
      </c>
      <c r="C177" s="706">
        <v>5169</v>
      </c>
      <c r="D177" s="707" t="s">
        <v>62</v>
      </c>
      <c r="E177" s="708">
        <v>0.17</v>
      </c>
      <c r="F177" s="709">
        <v>0.17</v>
      </c>
      <c r="G177" s="708">
        <v>0.17</v>
      </c>
      <c r="H177" s="708">
        <v>0.2</v>
      </c>
      <c r="I177" s="167"/>
    </row>
    <row r="178" spans="2:9" s="168" customFormat="1" ht="18" customHeight="1">
      <c r="B178" s="705">
        <v>2310</v>
      </c>
      <c r="C178" s="706">
        <v>5171</v>
      </c>
      <c r="D178" s="707" t="s">
        <v>64</v>
      </c>
      <c r="E178" s="708">
        <v>0</v>
      </c>
      <c r="F178" s="709">
        <v>0</v>
      </c>
      <c r="G178" s="708">
        <v>2.25</v>
      </c>
      <c r="H178" s="708">
        <v>0</v>
      </c>
      <c r="I178" s="167"/>
    </row>
    <row r="179" spans="2:9" s="817" customFormat="1" ht="18" customHeight="1">
      <c r="B179" s="812">
        <v>2310</v>
      </c>
      <c r="C179" s="813" t="s">
        <v>19</v>
      </c>
      <c r="D179" s="814" t="s">
        <v>23</v>
      </c>
      <c r="E179" s="815">
        <f>E177+E178</f>
        <v>0.17</v>
      </c>
      <c r="F179" s="815">
        <f>F177+F178</f>
        <v>0.17</v>
      </c>
      <c r="G179" s="815">
        <f>G177+G178</f>
        <v>2.42</v>
      </c>
      <c r="H179" s="815">
        <f>H177+H178</f>
        <v>0.2</v>
      </c>
      <c r="I179" s="816"/>
    </row>
    <row r="180" spans="2:9" s="717" customFormat="1" ht="18" customHeight="1">
      <c r="B180" s="726">
        <v>231</v>
      </c>
      <c r="C180" s="712" t="s">
        <v>21</v>
      </c>
      <c r="D180" s="713" t="s">
        <v>23</v>
      </c>
      <c r="E180" s="714">
        <f>E179</f>
        <v>0.17</v>
      </c>
      <c r="F180" s="727">
        <f>F179</f>
        <v>0.17</v>
      </c>
      <c r="G180" s="714">
        <f>G179</f>
        <v>2.42</v>
      </c>
      <c r="H180" s="714">
        <f>H179</f>
        <v>0.2</v>
      </c>
      <c r="I180" s="716"/>
    </row>
    <row r="181" spans="2:9" s="717" customFormat="1" ht="18" customHeight="1">
      <c r="B181" s="705">
        <v>2321</v>
      </c>
      <c r="C181" s="706">
        <v>5139</v>
      </c>
      <c r="D181" s="707" t="s">
        <v>71</v>
      </c>
      <c r="E181" s="708">
        <v>0</v>
      </c>
      <c r="F181" s="709">
        <v>0</v>
      </c>
      <c r="G181" s="708">
        <v>1.82</v>
      </c>
      <c r="H181" s="708">
        <v>0</v>
      </c>
      <c r="I181" s="716"/>
    </row>
    <row r="182" spans="2:9" s="168" customFormat="1" ht="18" customHeight="1">
      <c r="B182" s="705">
        <v>2321</v>
      </c>
      <c r="C182" s="706">
        <v>5169</v>
      </c>
      <c r="D182" s="707" t="s">
        <v>62</v>
      </c>
      <c r="E182" s="708">
        <v>44.63</v>
      </c>
      <c r="F182" s="709">
        <v>48.53</v>
      </c>
      <c r="G182" s="708">
        <v>137.32</v>
      </c>
      <c r="H182" s="708">
        <v>95</v>
      </c>
      <c r="I182" s="167"/>
    </row>
    <row r="183" spans="2:9" s="168" customFormat="1" ht="18" customHeight="1">
      <c r="B183" s="705">
        <v>2321</v>
      </c>
      <c r="C183" s="706">
        <v>5171</v>
      </c>
      <c r="D183" s="707" t="s">
        <v>64</v>
      </c>
      <c r="E183" s="708">
        <v>0.29</v>
      </c>
      <c r="F183" s="709">
        <v>9.27</v>
      </c>
      <c r="G183" s="708">
        <v>38.34</v>
      </c>
      <c r="H183" s="708">
        <v>12</v>
      </c>
      <c r="I183" s="167"/>
    </row>
    <row r="184" spans="2:9" s="168" customFormat="1" ht="18" customHeight="1">
      <c r="B184" s="705">
        <v>2321</v>
      </c>
      <c r="C184" s="706">
        <v>6121</v>
      </c>
      <c r="D184" s="707" t="s">
        <v>65</v>
      </c>
      <c r="E184" s="708">
        <v>210</v>
      </c>
      <c r="F184" s="709">
        <v>0</v>
      </c>
      <c r="G184" s="708">
        <v>0</v>
      </c>
      <c r="H184" s="708">
        <v>0</v>
      </c>
      <c r="I184" s="167"/>
    </row>
    <row r="185" spans="2:9" s="168" customFormat="1" ht="18" customHeight="1">
      <c r="B185" s="705">
        <v>2321</v>
      </c>
      <c r="C185" s="706">
        <v>6349</v>
      </c>
      <c r="D185" s="707" t="s">
        <v>151</v>
      </c>
      <c r="E185" s="708">
        <v>0</v>
      </c>
      <c r="F185" s="709">
        <v>95.2</v>
      </c>
      <c r="G185" s="708">
        <v>39.15</v>
      </c>
      <c r="H185" s="708">
        <v>1300</v>
      </c>
      <c r="I185" s="167" t="s">
        <v>188</v>
      </c>
    </row>
    <row r="186" spans="2:9" s="817" customFormat="1" ht="18" customHeight="1">
      <c r="B186" s="812">
        <v>2321</v>
      </c>
      <c r="C186" s="813" t="s">
        <v>19</v>
      </c>
      <c r="D186" s="814" t="s">
        <v>59</v>
      </c>
      <c r="E186" s="815">
        <f>SUM(E181:E185)</f>
        <v>254.92000000000002</v>
      </c>
      <c r="F186" s="815">
        <f>SUM(F181:F185)</f>
        <v>153</v>
      </c>
      <c r="G186" s="815">
        <f>SUM(G181:G185)</f>
        <v>216.63</v>
      </c>
      <c r="H186" s="815">
        <f>SUM(H181:H185)</f>
        <v>1407</v>
      </c>
      <c r="I186" s="816"/>
    </row>
    <row r="187" spans="2:9" s="717" customFormat="1" ht="18" customHeight="1">
      <c r="B187" s="726">
        <v>232</v>
      </c>
      <c r="C187" s="712" t="s">
        <v>21</v>
      </c>
      <c r="D187" s="713" t="s">
        <v>60</v>
      </c>
      <c r="E187" s="714">
        <f>E186</f>
        <v>254.92000000000002</v>
      </c>
      <c r="F187" s="727">
        <f>F186</f>
        <v>153</v>
      </c>
      <c r="G187" s="714">
        <f>G186</f>
        <v>216.63</v>
      </c>
      <c r="H187" s="714">
        <f>H186</f>
        <v>1407</v>
      </c>
      <c r="I187" s="716"/>
    </row>
    <row r="188" spans="2:9" s="168" customFormat="1" ht="18" customHeight="1">
      <c r="B188" s="705">
        <v>3111</v>
      </c>
      <c r="C188" s="706">
        <v>5154</v>
      </c>
      <c r="D188" s="707" t="s">
        <v>68</v>
      </c>
      <c r="E188" s="708">
        <v>22.59</v>
      </c>
      <c r="F188" s="709">
        <v>21.69</v>
      </c>
      <c r="G188" s="708">
        <v>29.93</v>
      </c>
      <c r="H188" s="708">
        <v>30</v>
      </c>
      <c r="I188" s="167"/>
    </row>
    <row r="189" spans="2:9" s="168" customFormat="1" ht="18" customHeight="1">
      <c r="B189" s="705">
        <v>3111</v>
      </c>
      <c r="C189" s="706">
        <v>5171</v>
      </c>
      <c r="D189" s="707" t="s">
        <v>64</v>
      </c>
      <c r="E189" s="708">
        <v>59.85</v>
      </c>
      <c r="F189" s="709">
        <v>0</v>
      </c>
      <c r="G189" s="708">
        <v>0</v>
      </c>
      <c r="H189" s="708">
        <v>10</v>
      </c>
      <c r="I189" s="167"/>
    </row>
    <row r="190" spans="2:9" s="168" customFormat="1" ht="18" customHeight="1">
      <c r="B190" s="705">
        <v>3111</v>
      </c>
      <c r="C190" s="706">
        <v>5192</v>
      </c>
      <c r="D190" s="707" t="s">
        <v>79</v>
      </c>
      <c r="E190" s="708">
        <v>0</v>
      </c>
      <c r="F190" s="709">
        <v>0</v>
      </c>
      <c r="G190" s="708">
        <v>14.29</v>
      </c>
      <c r="H190" s="708">
        <v>0</v>
      </c>
      <c r="I190" s="167"/>
    </row>
    <row r="191" spans="2:9" s="168" customFormat="1" ht="18" customHeight="1">
      <c r="B191" s="705">
        <v>3111</v>
      </c>
      <c r="C191" s="706">
        <v>5331</v>
      </c>
      <c r="D191" s="707" t="s">
        <v>69</v>
      </c>
      <c r="E191" s="708">
        <v>255</v>
      </c>
      <c r="F191" s="709">
        <v>253</v>
      </c>
      <c r="G191" s="708">
        <v>108.86</v>
      </c>
      <c r="H191" s="708">
        <v>140</v>
      </c>
      <c r="I191" s="167"/>
    </row>
    <row r="192" spans="2:9" s="168" customFormat="1" ht="18" customHeight="1">
      <c r="B192" s="705">
        <v>3111</v>
      </c>
      <c r="C192" s="706">
        <v>5902</v>
      </c>
      <c r="D192" s="707" t="s">
        <v>70</v>
      </c>
      <c r="E192" s="708">
        <v>79</v>
      </c>
      <c r="F192" s="709">
        <v>0</v>
      </c>
      <c r="G192" s="708">
        <v>47</v>
      </c>
      <c r="H192" s="708">
        <v>42.2</v>
      </c>
      <c r="I192" s="167"/>
    </row>
    <row r="193" spans="2:9" s="168" customFormat="1" ht="18" customHeight="1">
      <c r="B193" s="705">
        <v>3111</v>
      </c>
      <c r="C193" s="706">
        <v>6121</v>
      </c>
      <c r="D193" s="707" t="s">
        <v>65</v>
      </c>
      <c r="E193" s="708">
        <v>0</v>
      </c>
      <c r="F193" s="709">
        <v>0</v>
      </c>
      <c r="G193" s="708">
        <v>0</v>
      </c>
      <c r="H193" s="708">
        <v>0</v>
      </c>
      <c r="I193" s="167"/>
    </row>
    <row r="194" spans="2:9" s="817" customFormat="1" ht="18" customHeight="1">
      <c r="B194" s="812">
        <v>3111</v>
      </c>
      <c r="C194" s="813" t="s">
        <v>19</v>
      </c>
      <c r="D194" s="814" t="s">
        <v>25</v>
      </c>
      <c r="E194" s="815">
        <f>SUM(E188:E193)</f>
        <v>416.44</v>
      </c>
      <c r="F194" s="815">
        <f>SUM(F188:F193)</f>
        <v>274.69</v>
      </c>
      <c r="G194" s="815">
        <f>SUM(G188:G193)</f>
        <v>200.07999999999998</v>
      </c>
      <c r="H194" s="815">
        <f>SUM(H188:H193)</f>
        <v>222.2</v>
      </c>
      <c r="I194" s="816"/>
    </row>
    <row r="195" spans="2:9" s="168" customFormat="1" ht="18" customHeight="1">
      <c r="B195" s="705">
        <v>3113</v>
      </c>
      <c r="C195" s="706">
        <v>5139</v>
      </c>
      <c r="D195" s="707" t="s">
        <v>71</v>
      </c>
      <c r="E195" s="708">
        <v>3.41</v>
      </c>
      <c r="F195" s="709">
        <v>0.13</v>
      </c>
      <c r="G195" s="708">
        <v>0.11</v>
      </c>
      <c r="H195" s="708">
        <v>0</v>
      </c>
      <c r="I195" s="167"/>
    </row>
    <row r="196" spans="2:9" s="168" customFormat="1" ht="18" customHeight="1">
      <c r="B196" s="705">
        <v>3113</v>
      </c>
      <c r="C196" s="706">
        <v>5151</v>
      </c>
      <c r="D196" s="707" t="s">
        <v>88</v>
      </c>
      <c r="E196" s="708">
        <v>1.51</v>
      </c>
      <c r="F196" s="709">
        <v>0.07</v>
      </c>
      <c r="G196" s="708">
        <v>0.08</v>
      </c>
      <c r="H196" s="708">
        <v>0.2</v>
      </c>
      <c r="I196" s="167"/>
    </row>
    <row r="197" spans="2:9" s="168" customFormat="1" ht="18" customHeight="1">
      <c r="B197" s="705">
        <v>3113</v>
      </c>
      <c r="C197" s="706">
        <v>5153</v>
      </c>
      <c r="D197" s="707" t="s">
        <v>73</v>
      </c>
      <c r="E197" s="708">
        <v>85.3</v>
      </c>
      <c r="F197" s="709">
        <v>82</v>
      </c>
      <c r="G197" s="708">
        <v>76.38</v>
      </c>
      <c r="H197" s="708">
        <v>90</v>
      </c>
      <c r="I197" s="167"/>
    </row>
    <row r="198" spans="2:9" s="168" customFormat="1" ht="18" customHeight="1">
      <c r="B198" s="705">
        <v>3113</v>
      </c>
      <c r="C198" s="706">
        <v>5154</v>
      </c>
      <c r="D198" s="707" t="s">
        <v>68</v>
      </c>
      <c r="E198" s="708">
        <v>317.31</v>
      </c>
      <c r="F198" s="709">
        <v>304</v>
      </c>
      <c r="G198" s="708">
        <v>358.47</v>
      </c>
      <c r="H198" s="708">
        <v>267</v>
      </c>
      <c r="I198" s="167"/>
    </row>
    <row r="199" spans="2:9" s="168" customFormat="1" ht="18" customHeight="1">
      <c r="B199" s="705">
        <v>3113</v>
      </c>
      <c r="C199" s="706">
        <v>5169</v>
      </c>
      <c r="D199" s="707" t="s">
        <v>62</v>
      </c>
      <c r="E199" s="708">
        <v>148.83</v>
      </c>
      <c r="F199" s="709">
        <v>1.85</v>
      </c>
      <c r="G199" s="708">
        <v>16.11</v>
      </c>
      <c r="H199" s="708">
        <v>36</v>
      </c>
      <c r="I199" s="167"/>
    </row>
    <row r="200" spans="2:9" s="168" customFormat="1" ht="18" customHeight="1">
      <c r="B200" s="705">
        <v>3113</v>
      </c>
      <c r="C200" s="706">
        <v>5171</v>
      </c>
      <c r="D200" s="707" t="s">
        <v>64</v>
      </c>
      <c r="E200" s="708">
        <v>33.86</v>
      </c>
      <c r="F200" s="709">
        <v>61.51</v>
      </c>
      <c r="G200" s="708">
        <v>105.55</v>
      </c>
      <c r="H200" s="708">
        <v>65</v>
      </c>
      <c r="I200" s="167"/>
    </row>
    <row r="201" spans="2:9" s="168" customFormat="1" ht="18" customHeight="1">
      <c r="B201" s="705">
        <v>3113</v>
      </c>
      <c r="C201" s="706">
        <v>5191</v>
      </c>
      <c r="D201" s="707" t="s">
        <v>122</v>
      </c>
      <c r="E201" s="708">
        <v>10</v>
      </c>
      <c r="F201" s="709">
        <v>147.92</v>
      </c>
      <c r="G201" s="708">
        <v>30</v>
      </c>
      <c r="H201" s="708">
        <v>70</v>
      </c>
      <c r="I201" s="167" t="s">
        <v>192</v>
      </c>
    </row>
    <row r="202" spans="2:9" s="168" customFormat="1" ht="18" customHeight="1">
      <c r="B202" s="705">
        <v>3113</v>
      </c>
      <c r="C202" s="706">
        <v>5331</v>
      </c>
      <c r="D202" s="707" t="s">
        <v>69</v>
      </c>
      <c r="E202" s="708">
        <v>1065</v>
      </c>
      <c r="F202" s="709">
        <v>718.53</v>
      </c>
      <c r="G202" s="708">
        <v>361</v>
      </c>
      <c r="H202" s="708">
        <v>400</v>
      </c>
      <c r="I202" s="167"/>
    </row>
    <row r="203" spans="2:9" s="168" customFormat="1" ht="18" customHeight="1">
      <c r="B203" s="705">
        <v>3113</v>
      </c>
      <c r="C203" s="706">
        <v>5902</v>
      </c>
      <c r="D203" s="707" t="s">
        <v>70</v>
      </c>
      <c r="E203" s="708">
        <v>100</v>
      </c>
      <c r="F203" s="709">
        <v>200</v>
      </c>
      <c r="G203" s="708">
        <v>390</v>
      </c>
      <c r="H203" s="708">
        <v>249</v>
      </c>
      <c r="I203" s="167"/>
    </row>
    <row r="204" spans="2:9" s="168" customFormat="1" ht="18" customHeight="1">
      <c r="B204" s="705">
        <v>3113</v>
      </c>
      <c r="C204" s="706">
        <v>6121</v>
      </c>
      <c r="D204" s="707" t="s">
        <v>65</v>
      </c>
      <c r="E204" s="708">
        <v>329.91</v>
      </c>
      <c r="F204" s="709">
        <v>500</v>
      </c>
      <c r="G204" s="708">
        <v>300</v>
      </c>
      <c r="H204" s="708">
        <v>600</v>
      </c>
      <c r="I204" s="167" t="s">
        <v>194</v>
      </c>
    </row>
    <row r="205" spans="2:9" s="168" customFormat="1" ht="18" customHeight="1">
      <c r="B205" s="705">
        <v>3113</v>
      </c>
      <c r="C205" s="706">
        <v>6351</v>
      </c>
      <c r="D205" s="707" t="s">
        <v>217</v>
      </c>
      <c r="E205" s="708">
        <v>0</v>
      </c>
      <c r="F205" s="709">
        <v>41.47</v>
      </c>
      <c r="G205" s="708">
        <v>0</v>
      </c>
      <c r="H205" s="708">
        <v>0</v>
      </c>
      <c r="I205" s="167"/>
    </row>
    <row r="206" spans="2:9" s="817" customFormat="1" ht="18" customHeight="1">
      <c r="B206" s="812">
        <v>3113</v>
      </c>
      <c r="C206" s="813" t="s">
        <v>19</v>
      </c>
      <c r="D206" s="814" t="s">
        <v>27</v>
      </c>
      <c r="E206" s="815">
        <f>SUM(E195:E205)</f>
        <v>2095.13</v>
      </c>
      <c r="F206" s="818">
        <f>SUM(F195:F205)</f>
        <v>2057.48</v>
      </c>
      <c r="G206" s="815">
        <f>SUM(G195:G205)</f>
        <v>1637.7</v>
      </c>
      <c r="H206" s="815">
        <f>SUM(H195:H205)</f>
        <v>1777.2</v>
      </c>
      <c r="I206" s="816"/>
    </row>
    <row r="207" spans="2:9" s="717" customFormat="1" ht="18" customHeight="1">
      <c r="B207" s="726">
        <v>311</v>
      </c>
      <c r="C207" s="712" t="s">
        <v>21</v>
      </c>
      <c r="D207" s="713" t="s">
        <v>28</v>
      </c>
      <c r="E207" s="714">
        <f>E194+E206</f>
        <v>2511.57</v>
      </c>
      <c r="F207" s="727">
        <f>F194+F206</f>
        <v>2332.17</v>
      </c>
      <c r="G207" s="714">
        <f>G194+G206</f>
        <v>1837.78</v>
      </c>
      <c r="H207" s="714">
        <f>H194+H206</f>
        <v>1999.4</v>
      </c>
      <c r="I207" s="777"/>
    </row>
    <row r="208" spans="2:9" s="775" customFormat="1" ht="18" customHeight="1">
      <c r="B208" s="732">
        <v>3141</v>
      </c>
      <c r="C208" s="733">
        <v>5154</v>
      </c>
      <c r="D208" s="734" t="s">
        <v>68</v>
      </c>
      <c r="E208" s="708">
        <v>0</v>
      </c>
      <c r="F208" s="735">
        <v>4.71</v>
      </c>
      <c r="G208" s="736">
        <v>64.63</v>
      </c>
      <c r="H208" s="736">
        <v>160</v>
      </c>
      <c r="I208" s="774"/>
    </row>
    <row r="209" spans="2:9" s="168" customFormat="1" ht="18" customHeight="1">
      <c r="B209" s="705">
        <v>3141</v>
      </c>
      <c r="C209" s="706">
        <v>5331</v>
      </c>
      <c r="D209" s="707" t="s">
        <v>69</v>
      </c>
      <c r="E209" s="708">
        <v>670</v>
      </c>
      <c r="F209" s="709">
        <v>450</v>
      </c>
      <c r="G209" s="708">
        <v>280</v>
      </c>
      <c r="H209" s="708">
        <v>500</v>
      </c>
      <c r="I209" s="774"/>
    </row>
    <row r="210" spans="2:9" s="168" customFormat="1" ht="18" customHeight="1">
      <c r="B210" s="705">
        <v>3141</v>
      </c>
      <c r="C210" s="706">
        <v>5902</v>
      </c>
      <c r="D210" s="707" t="s">
        <v>70</v>
      </c>
      <c r="E210" s="708">
        <v>0</v>
      </c>
      <c r="F210" s="709">
        <v>0</v>
      </c>
      <c r="G210" s="708">
        <v>220</v>
      </c>
      <c r="H210" s="708">
        <v>320</v>
      </c>
      <c r="I210" s="167"/>
    </row>
    <row r="211" spans="2:9" s="168" customFormat="1" ht="18" customHeight="1">
      <c r="B211" s="705">
        <v>3141</v>
      </c>
      <c r="C211" s="706">
        <v>6351</v>
      </c>
      <c r="D211" s="707" t="s">
        <v>217</v>
      </c>
      <c r="E211" s="708">
        <v>130</v>
      </c>
      <c r="F211" s="709">
        <v>0</v>
      </c>
      <c r="G211" s="708">
        <v>520</v>
      </c>
      <c r="H211" s="708">
        <v>0</v>
      </c>
      <c r="I211" s="167"/>
    </row>
    <row r="212" spans="2:9" s="817" customFormat="1" ht="18" customHeight="1">
      <c r="B212" s="812">
        <v>3141</v>
      </c>
      <c r="C212" s="813" t="s">
        <v>19</v>
      </c>
      <c r="D212" s="814" t="s">
        <v>74</v>
      </c>
      <c r="E212" s="815">
        <f>SUM(E208:E211)</f>
        <v>800</v>
      </c>
      <c r="F212" s="815">
        <f>SUM(F208:F211)</f>
        <v>454.71</v>
      </c>
      <c r="G212" s="815">
        <f>SUM(G208:G211)</f>
        <v>1084.63</v>
      </c>
      <c r="H212" s="815">
        <f>SUM(H208:H211)</f>
        <v>980</v>
      </c>
      <c r="I212" s="816"/>
    </row>
    <row r="213" spans="2:9" s="717" customFormat="1" ht="18" customHeight="1">
      <c r="B213" s="726">
        <v>314</v>
      </c>
      <c r="C213" s="712" t="s">
        <v>21</v>
      </c>
      <c r="D213" s="713" t="s">
        <v>30</v>
      </c>
      <c r="E213" s="714">
        <f>E212</f>
        <v>800</v>
      </c>
      <c r="F213" s="727">
        <f>F212</f>
        <v>454.71</v>
      </c>
      <c r="G213" s="714">
        <f>G212</f>
        <v>1084.63</v>
      </c>
      <c r="H213" s="714">
        <f>H212</f>
        <v>980</v>
      </c>
      <c r="I213" s="716"/>
    </row>
    <row r="214" spans="2:9" s="168" customFormat="1" ht="18" customHeight="1">
      <c r="B214" s="705">
        <v>3314</v>
      </c>
      <c r="C214" s="706">
        <v>5021</v>
      </c>
      <c r="D214" s="707" t="s">
        <v>75</v>
      </c>
      <c r="E214" s="708">
        <v>27.22</v>
      </c>
      <c r="F214" s="709">
        <v>28.85</v>
      </c>
      <c r="G214" s="708">
        <v>28.75</v>
      </c>
      <c r="H214" s="708">
        <v>30</v>
      </c>
      <c r="I214" s="167"/>
    </row>
    <row r="215" spans="2:9" s="168" customFormat="1" ht="18" customHeight="1">
      <c r="B215" s="705">
        <v>3314</v>
      </c>
      <c r="C215" s="706">
        <v>5031</v>
      </c>
      <c r="D215" s="707" t="s">
        <v>322</v>
      </c>
      <c r="E215" s="708">
        <v>6.23</v>
      </c>
      <c r="F215" s="709">
        <v>7.5</v>
      </c>
      <c r="G215" s="708">
        <v>7.47</v>
      </c>
      <c r="H215" s="708">
        <v>8</v>
      </c>
      <c r="I215" s="167"/>
    </row>
    <row r="216" spans="2:9" s="168" customFormat="1" ht="18" customHeight="1">
      <c r="B216" s="705">
        <v>3314</v>
      </c>
      <c r="C216" s="706">
        <v>5032</v>
      </c>
      <c r="D216" s="707" t="s">
        <v>77</v>
      </c>
      <c r="E216" s="708">
        <v>2.16</v>
      </c>
      <c r="F216" s="709">
        <v>2.6</v>
      </c>
      <c r="G216" s="708">
        <v>2.59</v>
      </c>
      <c r="H216" s="708">
        <v>3</v>
      </c>
      <c r="I216" s="167"/>
    </row>
    <row r="217" spans="2:9" s="168" customFormat="1" ht="18" customHeight="1">
      <c r="B217" s="705">
        <v>3314</v>
      </c>
      <c r="C217" s="706">
        <v>5136</v>
      </c>
      <c r="D217" s="707" t="s">
        <v>63</v>
      </c>
      <c r="E217" s="708">
        <v>0</v>
      </c>
      <c r="F217" s="709">
        <v>0</v>
      </c>
      <c r="G217" s="708">
        <v>0</v>
      </c>
      <c r="H217" s="708">
        <v>0</v>
      </c>
      <c r="I217" s="167"/>
    </row>
    <row r="218" spans="2:9" s="168" customFormat="1" ht="18" customHeight="1">
      <c r="B218" s="705">
        <v>3314</v>
      </c>
      <c r="C218" s="706">
        <v>5137</v>
      </c>
      <c r="D218" s="707" t="s">
        <v>78</v>
      </c>
      <c r="E218" s="708">
        <v>6.55</v>
      </c>
      <c r="F218" s="709">
        <v>0</v>
      </c>
      <c r="G218" s="708">
        <v>0</v>
      </c>
      <c r="H218" s="708">
        <v>0</v>
      </c>
      <c r="I218" s="167"/>
    </row>
    <row r="219" spans="2:9" s="168" customFormat="1" ht="18" customHeight="1">
      <c r="B219" s="705">
        <v>3314</v>
      </c>
      <c r="C219" s="706">
        <v>5139</v>
      </c>
      <c r="D219" s="707" t="s">
        <v>71</v>
      </c>
      <c r="E219" s="708">
        <v>0.2</v>
      </c>
      <c r="F219" s="709">
        <v>0</v>
      </c>
      <c r="G219" s="708">
        <v>0.18</v>
      </c>
      <c r="H219" s="708">
        <v>0</v>
      </c>
      <c r="I219" s="167"/>
    </row>
    <row r="220" spans="2:9" s="168" customFormat="1" ht="18" customHeight="1">
      <c r="B220" s="705">
        <v>3314</v>
      </c>
      <c r="C220" s="706">
        <v>5151</v>
      </c>
      <c r="D220" s="707" t="s">
        <v>88</v>
      </c>
      <c r="E220" s="708">
        <v>0</v>
      </c>
      <c r="F220" s="709">
        <v>0.07</v>
      </c>
      <c r="G220" s="708">
        <v>0.08</v>
      </c>
      <c r="H220" s="708">
        <v>0.1</v>
      </c>
      <c r="I220" s="167"/>
    </row>
    <row r="221" spans="2:9" s="168" customFormat="1" ht="18" customHeight="1">
      <c r="B221" s="705">
        <v>3314</v>
      </c>
      <c r="C221" s="706">
        <v>5154</v>
      </c>
      <c r="D221" s="707" t="s">
        <v>68</v>
      </c>
      <c r="E221" s="708">
        <v>17.21</v>
      </c>
      <c r="F221" s="709">
        <v>20.49</v>
      </c>
      <c r="G221" s="708">
        <v>25.44</v>
      </c>
      <c r="H221" s="708">
        <v>23</v>
      </c>
      <c r="I221" s="167"/>
    </row>
    <row r="222" spans="2:9" s="168" customFormat="1" ht="18" customHeight="1">
      <c r="B222" s="705">
        <v>3314</v>
      </c>
      <c r="C222" s="706">
        <v>5169</v>
      </c>
      <c r="D222" s="707" t="s">
        <v>62</v>
      </c>
      <c r="E222" s="708">
        <v>2.23</v>
      </c>
      <c r="F222" s="709">
        <v>0</v>
      </c>
      <c r="G222" s="708">
        <v>0</v>
      </c>
      <c r="H222" s="708">
        <v>4</v>
      </c>
      <c r="I222" s="167"/>
    </row>
    <row r="223" spans="2:9" s="168" customFormat="1" ht="18" customHeight="1">
      <c r="B223" s="705">
        <v>3314</v>
      </c>
      <c r="C223" s="706">
        <v>5192</v>
      </c>
      <c r="D223" s="707" t="s">
        <v>79</v>
      </c>
      <c r="E223" s="708">
        <v>17.43</v>
      </c>
      <c r="F223" s="709">
        <v>17.15</v>
      </c>
      <c r="G223" s="708">
        <v>13.06</v>
      </c>
      <c r="H223" s="708">
        <v>16</v>
      </c>
      <c r="I223" s="167"/>
    </row>
    <row r="224" spans="2:9" s="817" customFormat="1" ht="18" customHeight="1">
      <c r="B224" s="812">
        <v>3314</v>
      </c>
      <c r="C224" s="813" t="s">
        <v>19</v>
      </c>
      <c r="D224" s="814" t="s">
        <v>31</v>
      </c>
      <c r="E224" s="815">
        <f>SUM(E214:E223)</f>
        <v>79.22999999999999</v>
      </c>
      <c r="F224" s="818">
        <f>SUM(F214:F223)</f>
        <v>76.66</v>
      </c>
      <c r="G224" s="815">
        <f>SUM(G214:G223)</f>
        <v>77.57000000000001</v>
      </c>
      <c r="H224" s="815">
        <f>SUM(H214:H223)</f>
        <v>84.1</v>
      </c>
      <c r="I224" s="816"/>
    </row>
    <row r="225" spans="2:9" s="168" customFormat="1" ht="18" customHeight="1">
      <c r="B225" s="705">
        <v>3315</v>
      </c>
      <c r="C225" s="706">
        <v>5021</v>
      </c>
      <c r="D225" s="707" t="s">
        <v>75</v>
      </c>
      <c r="E225" s="708">
        <v>18.05</v>
      </c>
      <c r="F225" s="709">
        <v>21.2</v>
      </c>
      <c r="G225" s="708">
        <v>13.6</v>
      </c>
      <c r="H225" s="708">
        <v>20</v>
      </c>
      <c r="I225" s="167"/>
    </row>
    <row r="226" spans="2:9" s="168" customFormat="1" ht="18" customHeight="1">
      <c r="B226" s="705">
        <v>3315</v>
      </c>
      <c r="C226" s="706">
        <v>5137</v>
      </c>
      <c r="D226" s="707" t="s">
        <v>78</v>
      </c>
      <c r="E226" s="708">
        <v>5.5</v>
      </c>
      <c r="F226" s="709">
        <v>0</v>
      </c>
      <c r="G226" s="708">
        <v>0</v>
      </c>
      <c r="H226" s="708">
        <v>5</v>
      </c>
      <c r="I226" s="167"/>
    </row>
    <row r="227" spans="2:9" s="168" customFormat="1" ht="18" customHeight="1">
      <c r="B227" s="705">
        <v>3315</v>
      </c>
      <c r="C227" s="706">
        <v>5139</v>
      </c>
      <c r="D227" s="707" t="s">
        <v>71</v>
      </c>
      <c r="E227" s="708">
        <v>7.47</v>
      </c>
      <c r="F227" s="709">
        <v>2.85</v>
      </c>
      <c r="G227" s="708">
        <v>4.75</v>
      </c>
      <c r="H227" s="708">
        <v>5</v>
      </c>
      <c r="I227" s="167"/>
    </row>
    <row r="228" spans="2:9" s="168" customFormat="1" ht="18" customHeight="1">
      <c r="B228" s="705">
        <v>3315</v>
      </c>
      <c r="C228" s="706">
        <v>5151</v>
      </c>
      <c r="D228" s="707" t="s">
        <v>88</v>
      </c>
      <c r="E228" s="708">
        <v>0</v>
      </c>
      <c r="F228" s="709">
        <v>0.07</v>
      </c>
      <c r="G228" s="708">
        <v>0.08</v>
      </c>
      <c r="H228" s="708">
        <v>0.1</v>
      </c>
      <c r="I228" s="167"/>
    </row>
    <row r="229" spans="2:9" s="168" customFormat="1" ht="18" customHeight="1">
      <c r="B229" s="705">
        <v>3315</v>
      </c>
      <c r="C229" s="706">
        <v>5154</v>
      </c>
      <c r="D229" s="707" t="s">
        <v>68</v>
      </c>
      <c r="E229" s="708">
        <v>17.21</v>
      </c>
      <c r="F229" s="709">
        <v>20.49</v>
      </c>
      <c r="G229" s="708">
        <v>25.44</v>
      </c>
      <c r="H229" s="708">
        <v>23</v>
      </c>
      <c r="I229" s="167"/>
    </row>
    <row r="230" spans="2:9" s="168" customFormat="1" ht="18" customHeight="1">
      <c r="B230" s="705">
        <v>3315</v>
      </c>
      <c r="C230" s="706">
        <v>5175</v>
      </c>
      <c r="D230" s="707" t="s">
        <v>84</v>
      </c>
      <c r="E230" s="708">
        <v>0</v>
      </c>
      <c r="F230" s="709">
        <v>0</v>
      </c>
      <c r="G230" s="708">
        <v>0.65</v>
      </c>
      <c r="H230" s="708">
        <v>0</v>
      </c>
      <c r="I230" s="167"/>
    </row>
    <row r="231" spans="2:9" s="168" customFormat="1" ht="18" customHeight="1">
      <c r="B231" s="705">
        <v>3315</v>
      </c>
      <c r="C231" s="706">
        <v>5194</v>
      </c>
      <c r="D231" s="707" t="s">
        <v>80</v>
      </c>
      <c r="E231" s="708">
        <v>2.86</v>
      </c>
      <c r="F231" s="709">
        <v>3.49</v>
      </c>
      <c r="G231" s="708">
        <v>4.88</v>
      </c>
      <c r="H231" s="708">
        <v>3</v>
      </c>
      <c r="I231" s="167"/>
    </row>
    <row r="232" spans="2:9" s="817" customFormat="1" ht="18" customHeight="1">
      <c r="B232" s="812">
        <v>3315</v>
      </c>
      <c r="C232" s="813" t="s">
        <v>19</v>
      </c>
      <c r="D232" s="814" t="s">
        <v>32</v>
      </c>
      <c r="E232" s="815">
        <f>SUM(E225:E231)</f>
        <v>51.09</v>
      </c>
      <c r="F232" s="818">
        <f>SUM(F225:F231)</f>
        <v>48.1</v>
      </c>
      <c r="G232" s="815">
        <f>SUM(G225:G231)</f>
        <v>49.400000000000006</v>
      </c>
      <c r="H232" s="815">
        <f>SUM(H225:H231)</f>
        <v>56.1</v>
      </c>
      <c r="I232" s="816"/>
    </row>
    <row r="233" spans="2:9" s="717" customFormat="1" ht="18" customHeight="1" thickBot="1">
      <c r="B233" s="820">
        <v>331</v>
      </c>
      <c r="C233" s="821" t="s">
        <v>21</v>
      </c>
      <c r="D233" s="822" t="s">
        <v>33</v>
      </c>
      <c r="E233" s="823">
        <f>E224+E232</f>
        <v>130.32</v>
      </c>
      <c r="F233" s="824">
        <f>F224+F232</f>
        <v>124.75999999999999</v>
      </c>
      <c r="G233" s="823">
        <f>G224+G232</f>
        <v>126.97000000000001</v>
      </c>
      <c r="H233" s="823">
        <f>H224+H232</f>
        <v>140.2</v>
      </c>
      <c r="I233" s="716"/>
    </row>
    <row r="234" spans="2:9" s="825" customFormat="1" ht="18" customHeight="1">
      <c r="B234" s="754"/>
      <c r="C234" s="754"/>
      <c r="D234" s="754"/>
      <c r="E234" s="755"/>
      <c r="F234" s="755"/>
      <c r="G234" s="755"/>
      <c r="H234" s="755"/>
      <c r="I234" s="826"/>
    </row>
    <row r="235" spans="2:9" s="825" customFormat="1" ht="18" customHeight="1" thickBot="1">
      <c r="B235" s="754"/>
      <c r="C235" s="754"/>
      <c r="D235" s="754"/>
      <c r="E235" s="755"/>
      <c r="F235" s="755"/>
      <c r="G235" s="755"/>
      <c r="H235" s="755"/>
      <c r="I235" s="826"/>
    </row>
    <row r="236" spans="2:9" s="325" customFormat="1" ht="18" customHeight="1">
      <c r="B236" s="915" t="s">
        <v>15</v>
      </c>
      <c r="C236" s="917" t="s">
        <v>16</v>
      </c>
      <c r="D236" s="939" t="s">
        <v>131</v>
      </c>
      <c r="E236" s="913" t="s">
        <v>287</v>
      </c>
      <c r="F236" s="941" t="s">
        <v>286</v>
      </c>
      <c r="G236" s="913" t="s">
        <v>285</v>
      </c>
      <c r="H236" s="913" t="s">
        <v>320</v>
      </c>
      <c r="I236" s="324"/>
    </row>
    <row r="237" spans="2:9" s="325" customFormat="1" ht="18" customHeight="1" thickBot="1">
      <c r="B237" s="916"/>
      <c r="C237" s="918"/>
      <c r="D237" s="940"/>
      <c r="E237" s="914"/>
      <c r="F237" s="942"/>
      <c r="G237" s="914"/>
      <c r="H237" s="914"/>
      <c r="I237" s="324"/>
    </row>
    <row r="238" spans="1:9" s="825" customFormat="1" ht="18" customHeight="1">
      <c r="A238" s="754"/>
      <c r="B238" s="827"/>
      <c r="C238" s="828"/>
      <c r="D238" s="829"/>
      <c r="E238" s="830"/>
      <c r="F238" s="811"/>
      <c r="G238" s="819"/>
      <c r="H238" s="831"/>
      <c r="I238" s="832"/>
    </row>
    <row r="239" spans="1:9" s="168" customFormat="1" ht="18" customHeight="1">
      <c r="A239" s="728"/>
      <c r="B239" s="705">
        <v>3326</v>
      </c>
      <c r="C239" s="706">
        <v>5021</v>
      </c>
      <c r="D239" s="707" t="s">
        <v>75</v>
      </c>
      <c r="E239" s="833">
        <v>0</v>
      </c>
      <c r="F239" s="708">
        <v>27.4</v>
      </c>
      <c r="G239" s="819">
        <v>0</v>
      </c>
      <c r="H239" s="708">
        <v>0</v>
      </c>
      <c r="I239" s="774"/>
    </row>
    <row r="240" spans="1:9" s="168" customFormat="1" ht="18" customHeight="1">
      <c r="A240" s="728"/>
      <c r="B240" s="705">
        <v>3326</v>
      </c>
      <c r="C240" s="706">
        <v>5171</v>
      </c>
      <c r="D240" s="707" t="s">
        <v>64</v>
      </c>
      <c r="E240" s="833">
        <v>202.96</v>
      </c>
      <c r="F240" s="708">
        <v>217.54</v>
      </c>
      <c r="G240" s="819">
        <v>71.66</v>
      </c>
      <c r="H240" s="708">
        <v>0</v>
      </c>
      <c r="I240" s="774"/>
    </row>
    <row r="241" spans="2:9" s="168" customFormat="1" ht="18" customHeight="1">
      <c r="B241" s="705">
        <v>3326</v>
      </c>
      <c r="C241" s="706">
        <v>5329</v>
      </c>
      <c r="D241" s="707" t="s">
        <v>216</v>
      </c>
      <c r="E241" s="708">
        <v>0</v>
      </c>
      <c r="F241" s="709">
        <v>143.24</v>
      </c>
      <c r="G241" s="833">
        <v>0</v>
      </c>
      <c r="H241" s="708">
        <f>SUM(H238:H240)</f>
        <v>0</v>
      </c>
      <c r="I241" s="167"/>
    </row>
    <row r="242" spans="2:9" s="817" customFormat="1" ht="18" customHeight="1">
      <c r="B242" s="812">
        <v>3326</v>
      </c>
      <c r="C242" s="813" t="s">
        <v>19</v>
      </c>
      <c r="D242" s="814" t="s">
        <v>215</v>
      </c>
      <c r="E242" s="815">
        <f>SUM(E239:E241)</f>
        <v>202.96</v>
      </c>
      <c r="F242" s="815">
        <f>SUM(F239:F241)</f>
        <v>388.18</v>
      </c>
      <c r="G242" s="834">
        <f>SUM(G239:G241)</f>
        <v>71.66</v>
      </c>
      <c r="H242" s="815">
        <f>H241</f>
        <v>0</v>
      </c>
      <c r="I242" s="816"/>
    </row>
    <row r="243" spans="2:9" s="717" customFormat="1" ht="18" customHeight="1">
      <c r="B243" s="726">
        <v>332</v>
      </c>
      <c r="C243" s="712" t="s">
        <v>21</v>
      </c>
      <c r="D243" s="713" t="s">
        <v>155</v>
      </c>
      <c r="E243" s="714">
        <f>E242</f>
        <v>202.96</v>
      </c>
      <c r="F243" s="727">
        <f>F242</f>
        <v>388.18</v>
      </c>
      <c r="G243" s="835">
        <f>G242</f>
        <v>71.66</v>
      </c>
      <c r="H243" s="714">
        <f>H242</f>
        <v>0</v>
      </c>
      <c r="I243" s="716"/>
    </row>
    <row r="244" spans="2:9" s="168" customFormat="1" ht="18" customHeight="1">
      <c r="B244" s="705">
        <v>3349</v>
      </c>
      <c r="C244" s="706">
        <v>5021</v>
      </c>
      <c r="D244" s="707" t="s">
        <v>75</v>
      </c>
      <c r="E244" s="708">
        <v>14.84</v>
      </c>
      <c r="F244" s="709">
        <v>56.48</v>
      </c>
      <c r="G244" s="833">
        <v>18.9</v>
      </c>
      <c r="H244" s="708">
        <v>20</v>
      </c>
      <c r="I244" s="167"/>
    </row>
    <row r="245" spans="2:9" s="168" customFormat="1" ht="18" customHeight="1">
      <c r="B245" s="705">
        <v>3349</v>
      </c>
      <c r="C245" s="706">
        <v>5136</v>
      </c>
      <c r="D245" s="707" t="s">
        <v>63</v>
      </c>
      <c r="E245" s="708">
        <v>0</v>
      </c>
      <c r="F245" s="709">
        <v>0</v>
      </c>
      <c r="G245" s="833">
        <v>9.99</v>
      </c>
      <c r="H245" s="708">
        <v>10</v>
      </c>
      <c r="I245" s="167"/>
    </row>
    <row r="246" spans="2:9" s="168" customFormat="1" ht="18" customHeight="1">
      <c r="B246" s="705">
        <v>3349</v>
      </c>
      <c r="C246" s="706">
        <v>5139</v>
      </c>
      <c r="D246" s="707" t="s">
        <v>71</v>
      </c>
      <c r="E246" s="708">
        <v>0.07</v>
      </c>
      <c r="F246" s="709">
        <v>10</v>
      </c>
      <c r="G246" s="833">
        <v>0</v>
      </c>
      <c r="H246" s="708">
        <v>0</v>
      </c>
      <c r="I246" s="167"/>
    </row>
    <row r="247" spans="2:9" s="168" customFormat="1" ht="18" customHeight="1">
      <c r="B247" s="705">
        <v>3349</v>
      </c>
      <c r="C247" s="706">
        <v>5161</v>
      </c>
      <c r="D247" s="707" t="s">
        <v>101</v>
      </c>
      <c r="E247" s="708">
        <v>0.62</v>
      </c>
      <c r="F247" s="709">
        <v>2.22</v>
      </c>
      <c r="G247" s="833">
        <v>2.86</v>
      </c>
      <c r="H247" s="708">
        <v>2</v>
      </c>
      <c r="I247" s="167"/>
    </row>
    <row r="248" spans="2:9" s="168" customFormat="1" ht="18" customHeight="1">
      <c r="B248" s="705">
        <v>3349</v>
      </c>
      <c r="C248" s="706">
        <v>5169</v>
      </c>
      <c r="D248" s="707" t="s">
        <v>62</v>
      </c>
      <c r="E248" s="708">
        <v>43.46</v>
      </c>
      <c r="F248" s="709">
        <v>43.24</v>
      </c>
      <c r="G248" s="833">
        <v>50.91</v>
      </c>
      <c r="H248" s="708">
        <v>29</v>
      </c>
      <c r="I248" s="167"/>
    </row>
    <row r="249" spans="2:9" s="168" customFormat="1" ht="18" customHeight="1">
      <c r="B249" s="705">
        <v>3349</v>
      </c>
      <c r="C249" s="706">
        <v>5171</v>
      </c>
      <c r="D249" s="707" t="s">
        <v>64</v>
      </c>
      <c r="E249" s="708">
        <v>1.18</v>
      </c>
      <c r="F249" s="709">
        <v>0</v>
      </c>
      <c r="G249" s="833">
        <v>0</v>
      </c>
      <c r="H249" s="708">
        <v>0</v>
      </c>
      <c r="I249" s="167"/>
    </row>
    <row r="250" spans="2:9" s="817" customFormat="1" ht="18" customHeight="1">
      <c r="B250" s="812">
        <v>3349</v>
      </c>
      <c r="C250" s="813" t="s">
        <v>19</v>
      </c>
      <c r="D250" s="814" t="s">
        <v>34</v>
      </c>
      <c r="E250" s="815">
        <f>SUM(E244:E249)</f>
        <v>60.17</v>
      </c>
      <c r="F250" s="818">
        <f>SUM(F244:F249)</f>
        <v>111.94</v>
      </c>
      <c r="G250" s="834">
        <f>SUM(G244:G249)</f>
        <v>82.66</v>
      </c>
      <c r="H250" s="815">
        <f>SUM(H244:H249)</f>
        <v>61</v>
      </c>
      <c r="I250" s="816"/>
    </row>
    <row r="251" spans="2:9" s="717" customFormat="1" ht="18" customHeight="1">
      <c r="B251" s="743">
        <v>334</v>
      </c>
      <c r="C251" s="744" t="s">
        <v>21</v>
      </c>
      <c r="D251" s="745" t="s">
        <v>35</v>
      </c>
      <c r="E251" s="746">
        <f>E250</f>
        <v>60.17</v>
      </c>
      <c r="F251" s="765">
        <f>F250</f>
        <v>111.94</v>
      </c>
      <c r="G251" s="836">
        <f>G250</f>
        <v>82.66</v>
      </c>
      <c r="H251" s="746">
        <f>H250</f>
        <v>61</v>
      </c>
      <c r="I251" s="716"/>
    </row>
    <row r="252" spans="2:9" s="168" customFormat="1" ht="18" customHeight="1">
      <c r="B252" s="705">
        <v>3399</v>
      </c>
      <c r="C252" s="706">
        <v>5021</v>
      </c>
      <c r="D252" s="837" t="s">
        <v>75</v>
      </c>
      <c r="E252" s="708">
        <v>2.88</v>
      </c>
      <c r="F252" s="708">
        <v>27.67</v>
      </c>
      <c r="G252" s="833">
        <v>41.59</v>
      </c>
      <c r="H252" s="708">
        <v>30</v>
      </c>
      <c r="I252" s="167"/>
    </row>
    <row r="253" spans="2:9" s="168" customFormat="1" ht="18" customHeight="1">
      <c r="B253" s="705">
        <v>3399</v>
      </c>
      <c r="C253" s="706">
        <v>5032</v>
      </c>
      <c r="D253" s="707" t="s">
        <v>77</v>
      </c>
      <c r="E253" s="708">
        <v>0</v>
      </c>
      <c r="F253" s="819">
        <v>0</v>
      </c>
      <c r="G253" s="833">
        <v>1.01</v>
      </c>
      <c r="H253" s="708">
        <v>0</v>
      </c>
      <c r="I253" s="167"/>
    </row>
    <row r="254" spans="2:9" s="168" customFormat="1" ht="18" customHeight="1">
      <c r="B254" s="705">
        <v>3399</v>
      </c>
      <c r="C254" s="706">
        <v>5138</v>
      </c>
      <c r="D254" s="707" t="s">
        <v>81</v>
      </c>
      <c r="E254" s="708">
        <v>3.18</v>
      </c>
      <c r="F254" s="709">
        <v>0</v>
      </c>
      <c r="G254" s="833">
        <v>1.62</v>
      </c>
      <c r="H254" s="708">
        <v>1</v>
      </c>
      <c r="I254" s="167"/>
    </row>
    <row r="255" spans="2:9" s="168" customFormat="1" ht="18" customHeight="1">
      <c r="B255" s="705">
        <v>3399</v>
      </c>
      <c r="C255" s="706">
        <v>5139</v>
      </c>
      <c r="D255" s="707" t="s">
        <v>71</v>
      </c>
      <c r="E255" s="708">
        <v>0.37</v>
      </c>
      <c r="F255" s="709">
        <v>4.73</v>
      </c>
      <c r="G255" s="833">
        <v>40.65</v>
      </c>
      <c r="H255" s="708">
        <v>3</v>
      </c>
      <c r="I255" s="167"/>
    </row>
    <row r="256" spans="2:9" s="168" customFormat="1" ht="18" customHeight="1">
      <c r="B256" s="705">
        <v>3399</v>
      </c>
      <c r="C256" s="706">
        <v>5156</v>
      </c>
      <c r="D256" s="707" t="s">
        <v>82</v>
      </c>
      <c r="E256" s="708">
        <v>0.54</v>
      </c>
      <c r="F256" s="709">
        <v>0</v>
      </c>
      <c r="G256" s="833">
        <v>0</v>
      </c>
      <c r="H256" s="708">
        <v>0</v>
      </c>
      <c r="I256" s="167"/>
    </row>
    <row r="257" spans="2:9" s="168" customFormat="1" ht="18" customHeight="1">
      <c r="B257" s="705">
        <v>3399</v>
      </c>
      <c r="C257" s="706">
        <v>5161</v>
      </c>
      <c r="D257" s="707" t="s">
        <v>101</v>
      </c>
      <c r="E257" s="708">
        <v>0</v>
      </c>
      <c r="F257" s="709">
        <v>0</v>
      </c>
      <c r="G257" s="833">
        <v>0.12</v>
      </c>
      <c r="H257" s="708">
        <v>0</v>
      </c>
      <c r="I257" s="167"/>
    </row>
    <row r="258" spans="2:9" s="168" customFormat="1" ht="18" customHeight="1">
      <c r="B258" s="705">
        <v>3399</v>
      </c>
      <c r="C258" s="706">
        <v>5169</v>
      </c>
      <c r="D258" s="707" t="s">
        <v>62</v>
      </c>
      <c r="E258" s="708">
        <v>40.76</v>
      </c>
      <c r="F258" s="709">
        <v>61.27</v>
      </c>
      <c r="G258" s="833">
        <v>213.39</v>
      </c>
      <c r="H258" s="708">
        <v>60</v>
      </c>
      <c r="I258" s="167"/>
    </row>
    <row r="259" spans="2:9" s="168" customFormat="1" ht="18" customHeight="1">
      <c r="B259" s="705">
        <v>3399</v>
      </c>
      <c r="C259" s="706">
        <v>5171</v>
      </c>
      <c r="D259" s="707" t="s">
        <v>64</v>
      </c>
      <c r="E259" s="708">
        <v>42.44</v>
      </c>
      <c r="F259" s="709">
        <v>0</v>
      </c>
      <c r="G259" s="833">
        <v>2.15</v>
      </c>
      <c r="H259" s="708">
        <v>15</v>
      </c>
      <c r="I259" s="167"/>
    </row>
    <row r="260" spans="2:9" s="168" customFormat="1" ht="18" customHeight="1">
      <c r="B260" s="705">
        <v>3399</v>
      </c>
      <c r="C260" s="706">
        <v>5173</v>
      </c>
      <c r="D260" s="707" t="s">
        <v>83</v>
      </c>
      <c r="E260" s="708">
        <v>0</v>
      </c>
      <c r="F260" s="709">
        <v>0</v>
      </c>
      <c r="G260" s="833">
        <v>0</v>
      </c>
      <c r="H260" s="708">
        <v>0</v>
      </c>
      <c r="I260" s="167"/>
    </row>
    <row r="261" spans="2:9" s="168" customFormat="1" ht="18" customHeight="1">
      <c r="B261" s="705">
        <v>3399</v>
      </c>
      <c r="C261" s="706">
        <v>5175</v>
      </c>
      <c r="D261" s="707" t="s">
        <v>84</v>
      </c>
      <c r="E261" s="708">
        <v>38.83</v>
      </c>
      <c r="F261" s="709">
        <v>11.06</v>
      </c>
      <c r="G261" s="833">
        <v>40.12</v>
      </c>
      <c r="H261" s="708">
        <v>15</v>
      </c>
      <c r="I261" s="167"/>
    </row>
    <row r="262" spans="2:9" s="168" customFormat="1" ht="18" customHeight="1">
      <c r="B262" s="705">
        <v>3399</v>
      </c>
      <c r="C262" s="706">
        <v>5194</v>
      </c>
      <c r="D262" s="707" t="s">
        <v>80</v>
      </c>
      <c r="E262" s="708">
        <v>27.05</v>
      </c>
      <c r="F262" s="709">
        <v>22.27</v>
      </c>
      <c r="G262" s="833">
        <v>30.1</v>
      </c>
      <c r="H262" s="708">
        <v>16</v>
      </c>
      <c r="I262" s="167"/>
    </row>
    <row r="263" spans="2:9" s="168" customFormat="1" ht="18" customHeight="1">
      <c r="B263" s="705">
        <v>3399</v>
      </c>
      <c r="C263" s="706">
        <v>5222</v>
      </c>
      <c r="D263" s="707" t="s">
        <v>146</v>
      </c>
      <c r="E263" s="708">
        <v>0</v>
      </c>
      <c r="F263" s="709">
        <v>0</v>
      </c>
      <c r="G263" s="833">
        <v>55</v>
      </c>
      <c r="H263" s="708">
        <v>55</v>
      </c>
      <c r="I263" s="167"/>
    </row>
    <row r="264" spans="2:9" s="817" customFormat="1" ht="18" customHeight="1">
      <c r="B264" s="812">
        <v>3399</v>
      </c>
      <c r="C264" s="813" t="s">
        <v>19</v>
      </c>
      <c r="D264" s="814" t="s">
        <v>37</v>
      </c>
      <c r="E264" s="815">
        <f>SUM(E252:E263)</f>
        <v>156.05</v>
      </c>
      <c r="F264" s="815">
        <f>SUM(F252:F263)</f>
        <v>127.00000000000001</v>
      </c>
      <c r="G264" s="834">
        <f>SUM(G252:G263)</f>
        <v>425.75</v>
      </c>
      <c r="H264" s="815">
        <f>SUM(H252:H263)</f>
        <v>195</v>
      </c>
      <c r="I264" s="816"/>
    </row>
    <row r="265" spans="2:9" s="717" customFormat="1" ht="18" customHeight="1">
      <c r="B265" s="726">
        <v>339</v>
      </c>
      <c r="C265" s="712" t="s">
        <v>21</v>
      </c>
      <c r="D265" s="713" t="s">
        <v>214</v>
      </c>
      <c r="E265" s="714">
        <f>E264</f>
        <v>156.05</v>
      </c>
      <c r="F265" s="727">
        <f>F264</f>
        <v>127.00000000000001</v>
      </c>
      <c r="G265" s="835">
        <f>G264</f>
        <v>425.75</v>
      </c>
      <c r="H265" s="714">
        <f>H264</f>
        <v>195</v>
      </c>
      <c r="I265" s="716"/>
    </row>
    <row r="266" spans="2:9" s="717" customFormat="1" ht="18" customHeight="1">
      <c r="B266" s="705">
        <v>3419</v>
      </c>
      <c r="C266" s="706">
        <v>5139</v>
      </c>
      <c r="D266" s="707" t="s">
        <v>71</v>
      </c>
      <c r="E266" s="708">
        <v>0</v>
      </c>
      <c r="F266" s="709">
        <v>0</v>
      </c>
      <c r="G266" s="833">
        <v>7.3</v>
      </c>
      <c r="H266" s="708">
        <v>0</v>
      </c>
      <c r="I266" s="716"/>
    </row>
    <row r="267" spans="2:9" s="168" customFormat="1" ht="18" customHeight="1">
      <c r="B267" s="705">
        <v>3419</v>
      </c>
      <c r="C267" s="706">
        <v>5171</v>
      </c>
      <c r="D267" s="707" t="s">
        <v>64</v>
      </c>
      <c r="E267" s="708">
        <v>9.82</v>
      </c>
      <c r="F267" s="709">
        <v>0.71</v>
      </c>
      <c r="G267" s="833">
        <v>0</v>
      </c>
      <c r="H267" s="708">
        <v>2</v>
      </c>
      <c r="I267" s="167"/>
    </row>
    <row r="268" spans="2:9" s="168" customFormat="1" ht="18" customHeight="1">
      <c r="B268" s="705">
        <v>3419</v>
      </c>
      <c r="C268" s="706">
        <v>5175</v>
      </c>
      <c r="D268" s="707" t="s">
        <v>84</v>
      </c>
      <c r="E268" s="708">
        <v>0</v>
      </c>
      <c r="F268" s="709">
        <v>0</v>
      </c>
      <c r="G268" s="833">
        <v>0.16</v>
      </c>
      <c r="H268" s="708">
        <v>0</v>
      </c>
      <c r="I268" s="167"/>
    </row>
    <row r="269" spans="2:9" s="168" customFormat="1" ht="18" customHeight="1">
      <c r="B269" s="705">
        <v>3419</v>
      </c>
      <c r="C269" s="706">
        <v>5194</v>
      </c>
      <c r="D269" s="707" t="s">
        <v>80</v>
      </c>
      <c r="E269" s="708">
        <v>0</v>
      </c>
      <c r="F269" s="709">
        <v>0</v>
      </c>
      <c r="G269" s="833">
        <v>1.22</v>
      </c>
      <c r="H269" s="708">
        <v>0</v>
      </c>
      <c r="I269" s="167"/>
    </row>
    <row r="270" spans="2:9" s="168" customFormat="1" ht="18" customHeight="1">
      <c r="B270" s="705">
        <v>3419</v>
      </c>
      <c r="C270" s="706">
        <v>5222</v>
      </c>
      <c r="D270" s="707" t="s">
        <v>146</v>
      </c>
      <c r="E270" s="708">
        <v>0.5</v>
      </c>
      <c r="F270" s="709">
        <v>0</v>
      </c>
      <c r="G270" s="833">
        <v>0</v>
      </c>
      <c r="H270" s="708">
        <v>0</v>
      </c>
      <c r="I270" s="167"/>
    </row>
    <row r="271" spans="2:9" s="817" customFormat="1" ht="18" customHeight="1">
      <c r="B271" s="812">
        <v>3419</v>
      </c>
      <c r="C271" s="813" t="s">
        <v>19</v>
      </c>
      <c r="D271" s="814" t="s">
        <v>85</v>
      </c>
      <c r="E271" s="815">
        <f>SUM(E266:E270)</f>
        <v>10.32</v>
      </c>
      <c r="F271" s="815">
        <f>SUM(F266:F270)</f>
        <v>0.71</v>
      </c>
      <c r="G271" s="834">
        <f>SUM(G266:G270)</f>
        <v>8.68</v>
      </c>
      <c r="H271" s="815">
        <f>SUM(H266:H270)</f>
        <v>2</v>
      </c>
      <c r="I271" s="816"/>
    </row>
    <row r="272" spans="2:9" s="717" customFormat="1" ht="18" customHeight="1">
      <c r="B272" s="726">
        <v>341</v>
      </c>
      <c r="C272" s="712" t="s">
        <v>21</v>
      </c>
      <c r="D272" s="713" t="s">
        <v>86</v>
      </c>
      <c r="E272" s="714">
        <f>E271</f>
        <v>10.32</v>
      </c>
      <c r="F272" s="727">
        <f>F271</f>
        <v>0.71</v>
      </c>
      <c r="G272" s="835">
        <f>G271</f>
        <v>8.68</v>
      </c>
      <c r="H272" s="714">
        <f>H271</f>
        <v>2</v>
      </c>
      <c r="I272" s="716"/>
    </row>
    <row r="273" spans="2:9" s="717" customFormat="1" ht="18" customHeight="1">
      <c r="B273" s="838">
        <v>3429</v>
      </c>
      <c r="C273" s="839">
        <v>5161</v>
      </c>
      <c r="D273" s="707" t="s">
        <v>101</v>
      </c>
      <c r="E273" s="840">
        <v>0</v>
      </c>
      <c r="F273" s="841">
        <v>0</v>
      </c>
      <c r="G273" s="842">
        <v>0.02</v>
      </c>
      <c r="H273" s="840">
        <v>0</v>
      </c>
      <c r="I273" s="716"/>
    </row>
    <row r="274" spans="2:9" s="728" customFormat="1" ht="18" customHeight="1">
      <c r="B274" s="838">
        <v>3429</v>
      </c>
      <c r="C274" s="839">
        <v>5169</v>
      </c>
      <c r="D274" s="843" t="s">
        <v>62</v>
      </c>
      <c r="E274" s="840">
        <v>14.95</v>
      </c>
      <c r="F274" s="841">
        <v>0</v>
      </c>
      <c r="G274" s="842">
        <v>17.48</v>
      </c>
      <c r="H274" s="840">
        <v>15</v>
      </c>
      <c r="I274" s="774"/>
    </row>
    <row r="275" spans="2:9" s="845" customFormat="1" ht="18" customHeight="1">
      <c r="B275" s="812">
        <v>3429</v>
      </c>
      <c r="C275" s="813" t="s">
        <v>19</v>
      </c>
      <c r="D275" s="814" t="s">
        <v>219</v>
      </c>
      <c r="E275" s="815">
        <f>SUM(E273:E274)</f>
        <v>14.95</v>
      </c>
      <c r="F275" s="815">
        <f>SUM(F273:F274)</f>
        <v>0</v>
      </c>
      <c r="G275" s="834">
        <f>SUM(G273:G274)</f>
        <v>17.5</v>
      </c>
      <c r="H275" s="815">
        <f>SUM(H273:H274)</f>
        <v>15</v>
      </c>
      <c r="I275" s="844"/>
    </row>
    <row r="276" spans="2:9" s="717" customFormat="1" ht="18" customHeight="1">
      <c r="B276" s="726">
        <v>342</v>
      </c>
      <c r="C276" s="712" t="s">
        <v>21</v>
      </c>
      <c r="D276" s="713" t="s">
        <v>201</v>
      </c>
      <c r="E276" s="714">
        <f>E275</f>
        <v>14.95</v>
      </c>
      <c r="F276" s="727">
        <f>F275</f>
        <v>0</v>
      </c>
      <c r="G276" s="835">
        <f>G275</f>
        <v>17.5</v>
      </c>
      <c r="H276" s="714">
        <f>H275</f>
        <v>15</v>
      </c>
      <c r="I276" s="716"/>
    </row>
    <row r="277" spans="2:9" s="168" customFormat="1" ht="18" customHeight="1">
      <c r="B277" s="705">
        <v>3612</v>
      </c>
      <c r="C277" s="706">
        <v>5139</v>
      </c>
      <c r="D277" s="707" t="s">
        <v>71</v>
      </c>
      <c r="E277" s="708">
        <v>0.01</v>
      </c>
      <c r="F277" s="709">
        <v>9.1</v>
      </c>
      <c r="G277" s="833">
        <v>1.68</v>
      </c>
      <c r="H277" s="708">
        <v>6</v>
      </c>
      <c r="I277" s="167"/>
    </row>
    <row r="278" spans="2:9" s="168" customFormat="1" ht="18" customHeight="1">
      <c r="B278" s="705">
        <v>3612</v>
      </c>
      <c r="C278" s="706">
        <v>5154</v>
      </c>
      <c r="D278" s="707" t="s">
        <v>68</v>
      </c>
      <c r="E278" s="708">
        <v>9.33</v>
      </c>
      <c r="F278" s="709">
        <v>9.93</v>
      </c>
      <c r="G278" s="833">
        <v>12.95</v>
      </c>
      <c r="H278" s="708">
        <v>10</v>
      </c>
      <c r="I278" s="167"/>
    </row>
    <row r="279" spans="2:9" s="168" customFormat="1" ht="18" customHeight="1">
      <c r="B279" s="705">
        <v>3612</v>
      </c>
      <c r="C279" s="706">
        <v>5166</v>
      </c>
      <c r="D279" s="707" t="s">
        <v>87</v>
      </c>
      <c r="E279" s="708">
        <v>0.94</v>
      </c>
      <c r="F279" s="709">
        <v>6.5</v>
      </c>
      <c r="G279" s="833">
        <v>0</v>
      </c>
      <c r="H279" s="708">
        <v>4</v>
      </c>
      <c r="I279" s="167"/>
    </row>
    <row r="280" spans="2:9" s="168" customFormat="1" ht="18" customHeight="1">
      <c r="B280" s="705">
        <v>3612</v>
      </c>
      <c r="C280" s="706">
        <v>5169</v>
      </c>
      <c r="D280" s="707" t="s">
        <v>62</v>
      </c>
      <c r="E280" s="708">
        <v>9.18</v>
      </c>
      <c r="F280" s="709">
        <v>11.51</v>
      </c>
      <c r="G280" s="833">
        <v>2.02</v>
      </c>
      <c r="H280" s="708">
        <v>12</v>
      </c>
      <c r="I280" s="167"/>
    </row>
    <row r="281" spans="2:9" s="168" customFormat="1" ht="18" customHeight="1">
      <c r="B281" s="705">
        <v>3612</v>
      </c>
      <c r="C281" s="706">
        <v>5171</v>
      </c>
      <c r="D281" s="707" t="s">
        <v>64</v>
      </c>
      <c r="E281" s="708">
        <v>31.45</v>
      </c>
      <c r="F281" s="709">
        <v>60.03</v>
      </c>
      <c r="G281" s="833">
        <v>15.64</v>
      </c>
      <c r="H281" s="708">
        <v>25</v>
      </c>
      <c r="I281" s="167"/>
    </row>
    <row r="282" spans="2:9" s="817" customFormat="1" ht="18" customHeight="1">
      <c r="B282" s="812">
        <v>3612</v>
      </c>
      <c r="C282" s="813" t="s">
        <v>19</v>
      </c>
      <c r="D282" s="814" t="s">
        <v>38</v>
      </c>
      <c r="E282" s="815">
        <f>SUM(E277:E281)</f>
        <v>50.91</v>
      </c>
      <c r="F282" s="815">
        <f>SUM(F277:F281)</f>
        <v>97.07</v>
      </c>
      <c r="G282" s="834">
        <f>SUM(G277:G281)</f>
        <v>32.29</v>
      </c>
      <c r="H282" s="815">
        <f>SUM(H277:H281)</f>
        <v>57</v>
      </c>
      <c r="I282" s="816"/>
    </row>
    <row r="283" spans="2:9" s="168" customFormat="1" ht="18" customHeight="1">
      <c r="B283" s="705">
        <v>3613</v>
      </c>
      <c r="C283" s="706">
        <v>5139</v>
      </c>
      <c r="D283" s="707" t="s">
        <v>71</v>
      </c>
      <c r="E283" s="708">
        <v>0.61</v>
      </c>
      <c r="F283" s="709">
        <v>1.61</v>
      </c>
      <c r="G283" s="833">
        <v>0</v>
      </c>
      <c r="H283" s="708">
        <v>2</v>
      </c>
      <c r="I283" s="167"/>
    </row>
    <row r="284" spans="2:9" s="168" customFormat="1" ht="18" customHeight="1">
      <c r="B284" s="705">
        <v>3613</v>
      </c>
      <c r="C284" s="706">
        <v>5154</v>
      </c>
      <c r="D284" s="707" t="s">
        <v>68</v>
      </c>
      <c r="E284" s="708">
        <v>13.21</v>
      </c>
      <c r="F284" s="709">
        <v>7.89</v>
      </c>
      <c r="G284" s="833">
        <v>0</v>
      </c>
      <c r="H284" s="708">
        <v>10</v>
      </c>
      <c r="I284" s="167"/>
    </row>
    <row r="285" spans="2:9" s="168" customFormat="1" ht="18" customHeight="1">
      <c r="B285" s="705">
        <v>3613</v>
      </c>
      <c r="C285" s="706">
        <v>5169</v>
      </c>
      <c r="D285" s="707" t="s">
        <v>62</v>
      </c>
      <c r="E285" s="708">
        <v>0</v>
      </c>
      <c r="F285" s="709">
        <v>5.8</v>
      </c>
      <c r="G285" s="833">
        <v>0.18</v>
      </c>
      <c r="H285" s="708">
        <v>5</v>
      </c>
      <c r="I285" s="167"/>
    </row>
    <row r="286" spans="2:9" s="168" customFormat="1" ht="18" customHeight="1">
      <c r="B286" s="705">
        <v>3613</v>
      </c>
      <c r="C286" s="706">
        <v>5171</v>
      </c>
      <c r="D286" s="707" t="s">
        <v>64</v>
      </c>
      <c r="E286" s="708">
        <v>40.03</v>
      </c>
      <c r="F286" s="709">
        <v>171.15</v>
      </c>
      <c r="G286" s="833">
        <v>8.31</v>
      </c>
      <c r="H286" s="708">
        <v>20</v>
      </c>
      <c r="I286" s="167"/>
    </row>
    <row r="287" spans="2:9" s="168" customFormat="1" ht="18" customHeight="1">
      <c r="B287" s="705">
        <v>3613</v>
      </c>
      <c r="C287" s="706">
        <v>6121</v>
      </c>
      <c r="D287" s="707" t="s">
        <v>65</v>
      </c>
      <c r="E287" s="708">
        <v>0</v>
      </c>
      <c r="F287" s="709">
        <v>170.48</v>
      </c>
      <c r="G287" s="833">
        <v>149.36</v>
      </c>
      <c r="H287" s="708">
        <v>60</v>
      </c>
      <c r="I287" s="167" t="s">
        <v>224</v>
      </c>
    </row>
    <row r="288" spans="2:9" s="817" customFormat="1" ht="18" customHeight="1">
      <c r="B288" s="812">
        <v>3613</v>
      </c>
      <c r="C288" s="813" t="s">
        <v>19</v>
      </c>
      <c r="D288" s="814" t="s">
        <v>39</v>
      </c>
      <c r="E288" s="815">
        <f>SUM(E283:E287)</f>
        <v>53.85</v>
      </c>
      <c r="F288" s="818">
        <f>SUM(F283:F287)</f>
        <v>356.93</v>
      </c>
      <c r="G288" s="834">
        <f>SUM(G283:G287)</f>
        <v>157.85000000000002</v>
      </c>
      <c r="H288" s="815">
        <f>SUM(H283:H287)</f>
        <v>97</v>
      </c>
      <c r="I288" s="816"/>
    </row>
    <row r="289" spans="2:9" s="168" customFormat="1" ht="18" customHeight="1">
      <c r="B289" s="705">
        <v>3619</v>
      </c>
      <c r="C289" s="706">
        <v>5660</v>
      </c>
      <c r="D289" s="707" t="s">
        <v>156</v>
      </c>
      <c r="E289" s="708">
        <v>30</v>
      </c>
      <c r="F289" s="709">
        <v>0</v>
      </c>
      <c r="G289" s="833">
        <v>0</v>
      </c>
      <c r="H289" s="708">
        <v>0</v>
      </c>
      <c r="I289" s="167"/>
    </row>
    <row r="290" spans="2:9" s="168" customFormat="1" ht="18" customHeight="1">
      <c r="B290" s="705">
        <v>3619</v>
      </c>
      <c r="C290" s="706">
        <v>6460</v>
      </c>
      <c r="D290" s="707" t="s">
        <v>251</v>
      </c>
      <c r="E290" s="708">
        <v>0</v>
      </c>
      <c r="F290" s="709">
        <v>50</v>
      </c>
      <c r="G290" s="833">
        <v>0</v>
      </c>
      <c r="H290" s="708">
        <v>0</v>
      </c>
      <c r="I290" s="167"/>
    </row>
    <row r="291" spans="2:9" s="817" customFormat="1" ht="18" customHeight="1">
      <c r="B291" s="812">
        <v>3619</v>
      </c>
      <c r="C291" s="813" t="s">
        <v>19</v>
      </c>
      <c r="D291" s="814" t="s">
        <v>157</v>
      </c>
      <c r="E291" s="815">
        <f>SUM(E289:E290)</f>
        <v>30</v>
      </c>
      <c r="F291" s="815">
        <f>SUM(F289:F290)</f>
        <v>50</v>
      </c>
      <c r="G291" s="834">
        <f>SUM(G289:G290)</f>
        <v>0</v>
      </c>
      <c r="H291" s="815">
        <f>SUM(H289:H290)</f>
        <v>0</v>
      </c>
      <c r="I291" s="816"/>
    </row>
    <row r="292" spans="2:9" s="717" customFormat="1" ht="18" customHeight="1">
      <c r="B292" s="726">
        <v>361</v>
      </c>
      <c r="C292" s="712" t="s">
        <v>21</v>
      </c>
      <c r="D292" s="713" t="s">
        <v>40</v>
      </c>
      <c r="E292" s="714">
        <f>E291+E288+E282</f>
        <v>134.76</v>
      </c>
      <c r="F292" s="727">
        <f>F291+F288+F282</f>
        <v>504</v>
      </c>
      <c r="G292" s="835">
        <f>G291+G288+G282</f>
        <v>190.14000000000001</v>
      </c>
      <c r="H292" s="714">
        <f>H291+H288+H282</f>
        <v>154</v>
      </c>
      <c r="I292" s="716"/>
    </row>
    <row r="293" spans="2:9" s="168" customFormat="1" ht="18" customHeight="1">
      <c r="B293" s="705">
        <v>3631</v>
      </c>
      <c r="C293" s="706">
        <v>5154</v>
      </c>
      <c r="D293" s="707" t="s">
        <v>68</v>
      </c>
      <c r="E293" s="708">
        <v>0</v>
      </c>
      <c r="F293" s="709">
        <v>83.17</v>
      </c>
      <c r="G293" s="833">
        <v>365.58</v>
      </c>
      <c r="H293" s="708">
        <v>135</v>
      </c>
      <c r="I293" s="167"/>
    </row>
    <row r="294" spans="2:9" s="168" customFormat="1" ht="18" customHeight="1">
      <c r="B294" s="705">
        <v>3631</v>
      </c>
      <c r="C294" s="706">
        <v>5171</v>
      </c>
      <c r="D294" s="707" t="s">
        <v>64</v>
      </c>
      <c r="E294" s="708">
        <v>70.41</v>
      </c>
      <c r="F294" s="709">
        <v>185.9</v>
      </c>
      <c r="G294" s="833">
        <v>54.9</v>
      </c>
      <c r="H294" s="708">
        <v>77</v>
      </c>
      <c r="I294" s="167"/>
    </row>
    <row r="295" spans="2:9" s="168" customFormat="1" ht="18" customHeight="1">
      <c r="B295" s="705">
        <v>3631</v>
      </c>
      <c r="C295" s="706">
        <v>6121</v>
      </c>
      <c r="D295" s="707" t="s">
        <v>65</v>
      </c>
      <c r="E295" s="708">
        <v>96.81</v>
      </c>
      <c r="F295" s="709">
        <v>0</v>
      </c>
      <c r="G295" s="833">
        <v>0</v>
      </c>
      <c r="H295" s="708">
        <v>0</v>
      </c>
      <c r="I295" s="167"/>
    </row>
    <row r="296" spans="2:9" s="817" customFormat="1" ht="18" customHeight="1">
      <c r="B296" s="812">
        <v>3631</v>
      </c>
      <c r="C296" s="813" t="s">
        <v>19</v>
      </c>
      <c r="D296" s="814" t="s">
        <v>41</v>
      </c>
      <c r="E296" s="815">
        <f>SUM(E293:E295)</f>
        <v>167.22</v>
      </c>
      <c r="F296" s="815">
        <f>SUM(F293:F295)</f>
        <v>269.07</v>
      </c>
      <c r="G296" s="834">
        <f>SUM(G293:G295)</f>
        <v>420.47999999999996</v>
      </c>
      <c r="H296" s="815">
        <f>SUM(H293:H295)</f>
        <v>212</v>
      </c>
      <c r="I296" s="816"/>
    </row>
    <row r="297" spans="2:9" s="168" customFormat="1" ht="18" customHeight="1">
      <c r="B297" s="705">
        <v>3632</v>
      </c>
      <c r="C297" s="706">
        <v>5021</v>
      </c>
      <c r="D297" s="707" t="s">
        <v>75</v>
      </c>
      <c r="E297" s="708">
        <v>24</v>
      </c>
      <c r="F297" s="709">
        <v>24</v>
      </c>
      <c r="G297" s="833">
        <v>24</v>
      </c>
      <c r="H297" s="708">
        <v>26</v>
      </c>
      <c r="I297" s="167"/>
    </row>
    <row r="298" spans="2:9" s="168" customFormat="1" ht="18" customHeight="1">
      <c r="B298" s="705">
        <v>3632</v>
      </c>
      <c r="C298" s="706">
        <v>5139</v>
      </c>
      <c r="D298" s="707" t="s">
        <v>71</v>
      </c>
      <c r="E298" s="708">
        <v>2.77</v>
      </c>
      <c r="F298" s="709">
        <v>1.34</v>
      </c>
      <c r="G298" s="833">
        <v>0</v>
      </c>
      <c r="H298" s="708">
        <v>1</v>
      </c>
      <c r="I298" s="167"/>
    </row>
    <row r="299" spans="2:9" s="168" customFormat="1" ht="18" customHeight="1">
      <c r="B299" s="705">
        <v>3632</v>
      </c>
      <c r="C299" s="706">
        <v>5151</v>
      </c>
      <c r="D299" s="707" t="s">
        <v>88</v>
      </c>
      <c r="E299" s="708">
        <v>1.79</v>
      </c>
      <c r="F299" s="709">
        <v>0.53</v>
      </c>
      <c r="G299" s="833">
        <v>1.64</v>
      </c>
      <c r="H299" s="708">
        <v>2</v>
      </c>
      <c r="I299" s="167"/>
    </row>
    <row r="300" spans="2:9" s="168" customFormat="1" ht="18" customHeight="1">
      <c r="B300" s="705">
        <v>3632</v>
      </c>
      <c r="C300" s="706">
        <v>5169</v>
      </c>
      <c r="D300" s="707" t="s">
        <v>62</v>
      </c>
      <c r="E300" s="708">
        <v>1.07</v>
      </c>
      <c r="F300" s="709">
        <v>0</v>
      </c>
      <c r="G300" s="833">
        <v>0</v>
      </c>
      <c r="H300" s="708">
        <v>8</v>
      </c>
      <c r="I300" s="167"/>
    </row>
    <row r="301" spans="2:9" s="168" customFormat="1" ht="18" customHeight="1">
      <c r="B301" s="705">
        <v>3632</v>
      </c>
      <c r="C301" s="706">
        <v>5171</v>
      </c>
      <c r="D301" s="707" t="s">
        <v>64</v>
      </c>
      <c r="E301" s="708">
        <v>16.92</v>
      </c>
      <c r="F301" s="709">
        <v>0</v>
      </c>
      <c r="G301" s="833">
        <v>0</v>
      </c>
      <c r="H301" s="708">
        <v>30</v>
      </c>
      <c r="I301" s="167" t="s">
        <v>226</v>
      </c>
    </row>
    <row r="302" spans="2:9" s="817" customFormat="1" ht="18" customHeight="1">
      <c r="B302" s="812">
        <v>3632</v>
      </c>
      <c r="C302" s="813" t="s">
        <v>19</v>
      </c>
      <c r="D302" s="814" t="s">
        <v>42</v>
      </c>
      <c r="E302" s="815">
        <f>SUM(E297:E301)</f>
        <v>46.55</v>
      </c>
      <c r="F302" s="818">
        <f>SUM(F297:F301)</f>
        <v>25.87</v>
      </c>
      <c r="G302" s="834">
        <f>SUM(G297:G301)</f>
        <v>25.64</v>
      </c>
      <c r="H302" s="815">
        <f>SUM(H297:H301)</f>
        <v>67</v>
      </c>
      <c r="I302" s="816"/>
    </row>
    <row r="303" spans="2:9" s="168" customFormat="1" ht="18" customHeight="1">
      <c r="B303" s="705">
        <v>3633</v>
      </c>
      <c r="C303" s="706">
        <v>5169</v>
      </c>
      <c r="D303" s="707" t="s">
        <v>62</v>
      </c>
      <c r="E303" s="708">
        <v>0.93</v>
      </c>
      <c r="F303" s="709">
        <v>0.2</v>
      </c>
      <c r="G303" s="833">
        <v>0.2</v>
      </c>
      <c r="H303" s="708">
        <v>2</v>
      </c>
      <c r="I303" s="167"/>
    </row>
    <row r="304" spans="2:9" s="168" customFormat="1" ht="18" customHeight="1">
      <c r="B304" s="705">
        <v>3633</v>
      </c>
      <c r="C304" s="706">
        <v>5329</v>
      </c>
      <c r="D304" s="707" t="s">
        <v>150</v>
      </c>
      <c r="E304" s="708">
        <v>0</v>
      </c>
      <c r="F304" s="709">
        <v>0</v>
      </c>
      <c r="G304" s="833">
        <v>70.08</v>
      </c>
      <c r="H304" s="708">
        <v>84</v>
      </c>
      <c r="I304" s="167" t="s">
        <v>239</v>
      </c>
    </row>
    <row r="305" spans="2:9" s="168" customFormat="1" ht="18" customHeight="1">
      <c r="B305" s="705">
        <v>3633</v>
      </c>
      <c r="C305" s="706">
        <v>6121</v>
      </c>
      <c r="D305" s="707" t="s">
        <v>65</v>
      </c>
      <c r="E305" s="708">
        <v>1058.62</v>
      </c>
      <c r="F305" s="709">
        <v>23.29</v>
      </c>
      <c r="G305" s="833">
        <v>0</v>
      </c>
      <c r="H305" s="708">
        <v>180</v>
      </c>
      <c r="I305" s="167" t="s">
        <v>240</v>
      </c>
    </row>
    <row r="306" spans="2:9" s="168" customFormat="1" ht="18" customHeight="1">
      <c r="B306" s="705">
        <v>3633</v>
      </c>
      <c r="C306" s="706">
        <v>6313</v>
      </c>
      <c r="D306" s="707" t="s">
        <v>147</v>
      </c>
      <c r="E306" s="708">
        <v>63.91</v>
      </c>
      <c r="F306" s="709">
        <v>62.5</v>
      </c>
      <c r="G306" s="833">
        <v>67.88</v>
      </c>
      <c r="H306" s="708">
        <v>0</v>
      </c>
      <c r="I306" s="167"/>
    </row>
    <row r="307" spans="2:9" s="168" customFormat="1" ht="18" customHeight="1">
      <c r="B307" s="705">
        <v>3633</v>
      </c>
      <c r="C307" s="706">
        <v>6349</v>
      </c>
      <c r="D307" s="707" t="s">
        <v>151</v>
      </c>
      <c r="E307" s="708">
        <v>523.16</v>
      </c>
      <c r="F307" s="709">
        <v>0</v>
      </c>
      <c r="G307" s="833">
        <v>0</v>
      </c>
      <c r="H307" s="708">
        <v>0</v>
      </c>
      <c r="I307" s="167"/>
    </row>
    <row r="308" spans="2:9" s="168" customFormat="1" ht="18" customHeight="1">
      <c r="B308" s="705">
        <v>3633</v>
      </c>
      <c r="C308" s="706">
        <v>6909</v>
      </c>
      <c r="D308" s="707" t="s">
        <v>159</v>
      </c>
      <c r="E308" s="708">
        <v>0</v>
      </c>
      <c r="F308" s="709">
        <v>0</v>
      </c>
      <c r="G308" s="833">
        <v>156.94</v>
      </c>
      <c r="H308" s="708">
        <v>0</v>
      </c>
      <c r="I308" s="167"/>
    </row>
    <row r="309" spans="2:9" s="817" customFormat="1" ht="18" customHeight="1">
      <c r="B309" s="812">
        <v>3633</v>
      </c>
      <c r="C309" s="813" t="s">
        <v>19</v>
      </c>
      <c r="D309" s="814" t="s">
        <v>43</v>
      </c>
      <c r="E309" s="815">
        <f>SUM(E303:E308)</f>
        <v>1646.62</v>
      </c>
      <c r="F309" s="818">
        <f>SUM(F303:F308)</f>
        <v>85.99</v>
      </c>
      <c r="G309" s="834">
        <f>SUM(G303:G308)</f>
        <v>295.1</v>
      </c>
      <c r="H309" s="815">
        <f>SUM(H303:H308)</f>
        <v>266</v>
      </c>
      <c r="I309" s="816"/>
    </row>
    <row r="310" spans="2:9" s="168" customFormat="1" ht="18" customHeight="1">
      <c r="B310" s="705">
        <v>3634</v>
      </c>
      <c r="C310" s="706">
        <v>5153</v>
      </c>
      <c r="D310" s="707" t="s">
        <v>73</v>
      </c>
      <c r="E310" s="708">
        <v>19.07</v>
      </c>
      <c r="F310" s="709">
        <v>5.2</v>
      </c>
      <c r="G310" s="833">
        <v>0</v>
      </c>
      <c r="H310" s="708">
        <v>20</v>
      </c>
      <c r="I310" s="167"/>
    </row>
    <row r="311" spans="2:9" s="168" customFormat="1" ht="18" customHeight="1">
      <c r="B311" s="705">
        <v>3634</v>
      </c>
      <c r="C311" s="706">
        <v>5169</v>
      </c>
      <c r="D311" s="707" t="s">
        <v>62</v>
      </c>
      <c r="E311" s="708">
        <v>482.04</v>
      </c>
      <c r="F311" s="709">
        <v>363.31</v>
      </c>
      <c r="G311" s="833">
        <v>492.82</v>
      </c>
      <c r="H311" s="708">
        <v>480</v>
      </c>
      <c r="I311" s="167"/>
    </row>
    <row r="312" spans="2:9" s="168" customFormat="1" ht="18" customHeight="1">
      <c r="B312" s="705">
        <v>3634</v>
      </c>
      <c r="C312" s="706">
        <v>5171</v>
      </c>
      <c r="D312" s="707" t="s">
        <v>64</v>
      </c>
      <c r="E312" s="708">
        <v>0</v>
      </c>
      <c r="F312" s="709">
        <v>0</v>
      </c>
      <c r="G312" s="833">
        <v>0</v>
      </c>
      <c r="H312" s="708">
        <v>0</v>
      </c>
      <c r="I312" s="167"/>
    </row>
    <row r="313" spans="2:9" s="817" customFormat="1" ht="18" customHeight="1">
      <c r="B313" s="812">
        <v>3634</v>
      </c>
      <c r="C313" s="813" t="s">
        <v>19</v>
      </c>
      <c r="D313" s="814" t="s">
        <v>44</v>
      </c>
      <c r="E313" s="815">
        <f>SUM(E310:E312)</f>
        <v>501.11</v>
      </c>
      <c r="F313" s="818">
        <f>SUM(F310:F312)</f>
        <v>368.51</v>
      </c>
      <c r="G313" s="834">
        <f>SUM(G310:G312)</f>
        <v>492.82</v>
      </c>
      <c r="H313" s="815">
        <f>SUM(H310:H312)</f>
        <v>500</v>
      </c>
      <c r="I313" s="816"/>
    </row>
    <row r="314" spans="2:9" s="168" customFormat="1" ht="18" customHeight="1">
      <c r="B314" s="705">
        <v>3635</v>
      </c>
      <c r="C314" s="706">
        <v>6119</v>
      </c>
      <c r="D314" s="707" t="s">
        <v>183</v>
      </c>
      <c r="E314" s="708">
        <v>0</v>
      </c>
      <c r="F314" s="709">
        <v>100</v>
      </c>
      <c r="G314" s="833">
        <v>0</v>
      </c>
      <c r="H314" s="708">
        <v>0</v>
      </c>
      <c r="I314" s="167"/>
    </row>
    <row r="315" spans="2:9" s="168" customFormat="1" ht="18" customHeight="1">
      <c r="B315" s="705">
        <v>3635</v>
      </c>
      <c r="C315" s="706">
        <v>6199</v>
      </c>
      <c r="D315" s="707" t="s">
        <v>89</v>
      </c>
      <c r="E315" s="708">
        <v>310.4</v>
      </c>
      <c r="F315" s="709">
        <v>0</v>
      </c>
      <c r="G315" s="833">
        <v>0</v>
      </c>
      <c r="H315" s="708">
        <v>0</v>
      </c>
      <c r="I315" s="167"/>
    </row>
    <row r="316" spans="1:9" s="817" customFormat="1" ht="18" customHeight="1" thickBot="1">
      <c r="A316" s="845"/>
      <c r="B316" s="846">
        <v>3635</v>
      </c>
      <c r="C316" s="847" t="s">
        <v>19</v>
      </c>
      <c r="D316" s="848" t="s">
        <v>90</v>
      </c>
      <c r="E316" s="849">
        <f>SUM(E314:E315)</f>
        <v>310.4</v>
      </c>
      <c r="F316" s="815">
        <f>SUM(F314:F315)</f>
        <v>100</v>
      </c>
      <c r="G316" s="850">
        <f>SUM(G314:G315)</f>
        <v>0</v>
      </c>
      <c r="H316" s="851">
        <f>SUM(H314:H315)</f>
        <v>0</v>
      </c>
      <c r="I316" s="816"/>
    </row>
    <row r="317" spans="2:9" s="845" customFormat="1" ht="18" customHeight="1">
      <c r="B317" s="852"/>
      <c r="C317" s="852"/>
      <c r="D317" s="852"/>
      <c r="E317" s="853"/>
      <c r="F317" s="853"/>
      <c r="G317" s="853"/>
      <c r="H317" s="853"/>
      <c r="I317" s="854"/>
    </row>
    <row r="318" spans="2:9" s="845" customFormat="1" ht="18" customHeight="1" thickBot="1">
      <c r="B318" s="855"/>
      <c r="C318" s="855"/>
      <c r="D318" s="855"/>
      <c r="E318" s="856"/>
      <c r="F318" s="856"/>
      <c r="G318" s="856"/>
      <c r="H318" s="856"/>
      <c r="I318" s="844"/>
    </row>
    <row r="319" spans="2:9" s="325" customFormat="1" ht="18" customHeight="1">
      <c r="B319" s="915" t="s">
        <v>15</v>
      </c>
      <c r="C319" s="917" t="s">
        <v>16</v>
      </c>
      <c r="D319" s="939" t="s">
        <v>131</v>
      </c>
      <c r="E319" s="913" t="s">
        <v>287</v>
      </c>
      <c r="F319" s="941" t="s">
        <v>286</v>
      </c>
      <c r="G319" s="913" t="s">
        <v>285</v>
      </c>
      <c r="H319" s="913" t="s">
        <v>320</v>
      </c>
      <c r="I319" s="324"/>
    </row>
    <row r="320" spans="2:9" s="325" customFormat="1" ht="18" customHeight="1" thickBot="1">
      <c r="B320" s="916"/>
      <c r="C320" s="918"/>
      <c r="D320" s="940"/>
      <c r="E320" s="914"/>
      <c r="F320" s="942"/>
      <c r="G320" s="914"/>
      <c r="H320" s="914"/>
      <c r="I320" s="324"/>
    </row>
    <row r="321" spans="1:9" s="862" customFormat="1" ht="18" customHeight="1">
      <c r="A321" s="845"/>
      <c r="B321" s="857"/>
      <c r="C321" s="858"/>
      <c r="D321" s="859"/>
      <c r="E321" s="860"/>
      <c r="F321" s="861"/>
      <c r="G321" s="860"/>
      <c r="H321" s="708"/>
      <c r="I321" s="844"/>
    </row>
    <row r="322" spans="1:9" s="168" customFormat="1" ht="18" customHeight="1">
      <c r="A322" s="728"/>
      <c r="B322" s="705">
        <v>3639</v>
      </c>
      <c r="C322" s="706">
        <v>5011</v>
      </c>
      <c r="D322" s="707" t="s">
        <v>91</v>
      </c>
      <c r="E322" s="708">
        <v>618.11</v>
      </c>
      <c r="F322" s="709">
        <v>621.96</v>
      </c>
      <c r="G322" s="708">
        <v>656.23</v>
      </c>
      <c r="H322" s="708">
        <v>480</v>
      </c>
      <c r="I322" s="774"/>
    </row>
    <row r="323" spans="2:9" s="168" customFormat="1" ht="18" customHeight="1">
      <c r="B323" s="705">
        <v>3639</v>
      </c>
      <c r="C323" s="706">
        <v>5021</v>
      </c>
      <c r="D323" s="707" t="s">
        <v>75</v>
      </c>
      <c r="E323" s="708">
        <v>71.35</v>
      </c>
      <c r="F323" s="709">
        <v>109.33</v>
      </c>
      <c r="G323" s="708">
        <v>85.2</v>
      </c>
      <c r="H323" s="708">
        <v>95</v>
      </c>
      <c r="I323" s="167"/>
    </row>
    <row r="324" spans="2:9" s="168" customFormat="1" ht="18" customHeight="1">
      <c r="B324" s="705">
        <v>3639</v>
      </c>
      <c r="C324" s="706">
        <v>5031</v>
      </c>
      <c r="D324" s="707" t="s">
        <v>322</v>
      </c>
      <c r="E324" s="708">
        <v>159.3</v>
      </c>
      <c r="F324" s="709">
        <v>155.81</v>
      </c>
      <c r="G324" s="708">
        <v>170.76</v>
      </c>
      <c r="H324" s="708">
        <v>165</v>
      </c>
      <c r="I324" s="167"/>
    </row>
    <row r="325" spans="2:9" s="168" customFormat="1" ht="18" customHeight="1">
      <c r="B325" s="705">
        <v>3639</v>
      </c>
      <c r="C325" s="706">
        <v>5032</v>
      </c>
      <c r="D325" s="707" t="s">
        <v>77</v>
      </c>
      <c r="E325" s="708">
        <v>55.14</v>
      </c>
      <c r="F325" s="709">
        <v>53.93</v>
      </c>
      <c r="G325" s="708">
        <v>53.37</v>
      </c>
      <c r="H325" s="708">
        <v>50</v>
      </c>
      <c r="I325" s="167"/>
    </row>
    <row r="326" spans="2:9" s="168" customFormat="1" ht="18" customHeight="1">
      <c r="B326" s="705">
        <v>3639</v>
      </c>
      <c r="C326" s="706">
        <v>5132</v>
      </c>
      <c r="D326" s="707" t="s">
        <v>92</v>
      </c>
      <c r="E326" s="708">
        <v>9</v>
      </c>
      <c r="F326" s="709">
        <v>9.02</v>
      </c>
      <c r="G326" s="708">
        <v>4.53</v>
      </c>
      <c r="H326" s="708">
        <v>10</v>
      </c>
      <c r="I326" s="167"/>
    </row>
    <row r="327" spans="2:9" s="168" customFormat="1" ht="18" customHeight="1">
      <c r="B327" s="705">
        <v>3639</v>
      </c>
      <c r="C327" s="706">
        <v>5133</v>
      </c>
      <c r="D327" s="707" t="s">
        <v>253</v>
      </c>
      <c r="E327" s="708">
        <v>0</v>
      </c>
      <c r="F327" s="709">
        <v>0</v>
      </c>
      <c r="G327" s="708">
        <v>0.88</v>
      </c>
      <c r="H327" s="708">
        <v>0</v>
      </c>
      <c r="I327" s="167"/>
    </row>
    <row r="328" spans="2:9" s="168" customFormat="1" ht="18" customHeight="1">
      <c r="B328" s="705">
        <v>3639</v>
      </c>
      <c r="C328" s="706">
        <v>5137</v>
      </c>
      <c r="D328" s="707" t="s">
        <v>78</v>
      </c>
      <c r="E328" s="708">
        <v>98.48</v>
      </c>
      <c r="F328" s="709">
        <v>69.53</v>
      </c>
      <c r="G328" s="708">
        <v>42.8</v>
      </c>
      <c r="H328" s="708">
        <v>45</v>
      </c>
      <c r="I328" s="167"/>
    </row>
    <row r="329" spans="2:9" s="168" customFormat="1" ht="18" customHeight="1">
      <c r="B329" s="705">
        <v>3639</v>
      </c>
      <c r="C329" s="706">
        <v>5139</v>
      </c>
      <c r="D329" s="707" t="s">
        <v>71</v>
      </c>
      <c r="E329" s="708">
        <v>139.31</v>
      </c>
      <c r="F329" s="709">
        <v>63.41</v>
      </c>
      <c r="G329" s="708">
        <v>43.98</v>
      </c>
      <c r="H329" s="708">
        <v>60</v>
      </c>
      <c r="I329" s="167"/>
    </row>
    <row r="330" spans="2:9" s="168" customFormat="1" ht="18" customHeight="1">
      <c r="B330" s="705">
        <v>3639</v>
      </c>
      <c r="C330" s="706">
        <v>5151</v>
      </c>
      <c r="D330" s="707" t="s">
        <v>88</v>
      </c>
      <c r="E330" s="708">
        <v>31.99</v>
      </c>
      <c r="F330" s="709">
        <v>31.1</v>
      </c>
      <c r="G330" s="708">
        <v>33.56</v>
      </c>
      <c r="H330" s="708">
        <v>33</v>
      </c>
      <c r="I330" s="167"/>
    </row>
    <row r="331" spans="2:9" s="168" customFormat="1" ht="18" customHeight="1">
      <c r="B331" s="705">
        <v>3639</v>
      </c>
      <c r="C331" s="706">
        <v>5153</v>
      </c>
      <c r="D331" s="707" t="s">
        <v>73</v>
      </c>
      <c r="E331" s="708">
        <v>0</v>
      </c>
      <c r="F331" s="709">
        <v>20.88</v>
      </c>
      <c r="G331" s="708">
        <v>7.95</v>
      </c>
      <c r="H331" s="708">
        <v>18</v>
      </c>
      <c r="I331" s="167"/>
    </row>
    <row r="332" spans="2:9" s="168" customFormat="1" ht="18" customHeight="1">
      <c r="B332" s="705">
        <v>3639</v>
      </c>
      <c r="C332" s="706">
        <v>5154</v>
      </c>
      <c r="D332" s="707" t="s">
        <v>68</v>
      </c>
      <c r="E332" s="708">
        <v>81.32</v>
      </c>
      <c r="F332" s="709">
        <v>84.82</v>
      </c>
      <c r="G332" s="708">
        <v>135.09</v>
      </c>
      <c r="H332" s="708">
        <v>138</v>
      </c>
      <c r="I332" s="167"/>
    </row>
    <row r="333" spans="2:9" s="168" customFormat="1" ht="18" customHeight="1">
      <c r="B333" s="705">
        <v>3639</v>
      </c>
      <c r="C333" s="706">
        <v>5156</v>
      </c>
      <c r="D333" s="707" t="s">
        <v>82</v>
      </c>
      <c r="E333" s="708">
        <v>7.31</v>
      </c>
      <c r="F333" s="709">
        <v>6.93</v>
      </c>
      <c r="G333" s="708">
        <v>6.73</v>
      </c>
      <c r="H333" s="708">
        <v>8</v>
      </c>
      <c r="I333" s="167"/>
    </row>
    <row r="334" spans="2:9" s="168" customFormat="1" ht="18" customHeight="1">
      <c r="B334" s="705">
        <v>3639</v>
      </c>
      <c r="C334" s="706">
        <v>5162</v>
      </c>
      <c r="D334" s="707" t="s">
        <v>93</v>
      </c>
      <c r="E334" s="708">
        <v>1</v>
      </c>
      <c r="F334" s="709">
        <v>1.81</v>
      </c>
      <c r="G334" s="708">
        <v>2</v>
      </c>
      <c r="H334" s="708">
        <v>2</v>
      </c>
      <c r="I334" s="167"/>
    </row>
    <row r="335" spans="2:9" s="168" customFormat="1" ht="18" customHeight="1">
      <c r="B335" s="705">
        <v>3639</v>
      </c>
      <c r="C335" s="706">
        <v>5166</v>
      </c>
      <c r="D335" s="707" t="s">
        <v>87</v>
      </c>
      <c r="E335" s="708">
        <v>0</v>
      </c>
      <c r="F335" s="709">
        <v>0.71</v>
      </c>
      <c r="G335" s="708">
        <v>0</v>
      </c>
      <c r="H335" s="708">
        <v>1</v>
      </c>
      <c r="I335" s="167"/>
    </row>
    <row r="336" spans="2:9" s="168" customFormat="1" ht="18" customHeight="1">
      <c r="B336" s="705">
        <v>3639</v>
      </c>
      <c r="C336" s="706">
        <v>5167</v>
      </c>
      <c r="D336" s="707" t="s">
        <v>102</v>
      </c>
      <c r="E336" s="708">
        <v>0</v>
      </c>
      <c r="F336" s="709">
        <v>0.35</v>
      </c>
      <c r="G336" s="708">
        <v>0</v>
      </c>
      <c r="H336" s="708">
        <v>1</v>
      </c>
      <c r="I336" s="167"/>
    </row>
    <row r="337" spans="2:9" s="168" customFormat="1" ht="18" customHeight="1">
      <c r="B337" s="705">
        <v>3639</v>
      </c>
      <c r="C337" s="706">
        <v>5169</v>
      </c>
      <c r="D337" s="707" t="s">
        <v>62</v>
      </c>
      <c r="E337" s="708">
        <v>35.57</v>
      </c>
      <c r="F337" s="709">
        <v>40.07</v>
      </c>
      <c r="G337" s="708">
        <v>52.78</v>
      </c>
      <c r="H337" s="708">
        <v>38</v>
      </c>
      <c r="I337" s="167"/>
    </row>
    <row r="338" spans="2:9" s="168" customFormat="1" ht="18" customHeight="1">
      <c r="B338" s="705">
        <v>3639</v>
      </c>
      <c r="C338" s="706">
        <v>5171</v>
      </c>
      <c r="D338" s="707" t="s">
        <v>64</v>
      </c>
      <c r="E338" s="708">
        <v>48.09</v>
      </c>
      <c r="F338" s="709">
        <v>42.51</v>
      </c>
      <c r="G338" s="708">
        <v>78.02</v>
      </c>
      <c r="H338" s="708">
        <v>82</v>
      </c>
      <c r="I338" s="167"/>
    </row>
    <row r="339" spans="2:9" s="168" customFormat="1" ht="18" customHeight="1">
      <c r="B339" s="705">
        <v>3639</v>
      </c>
      <c r="C339" s="706">
        <v>5329</v>
      </c>
      <c r="D339" s="707" t="s">
        <v>150</v>
      </c>
      <c r="E339" s="708">
        <v>0</v>
      </c>
      <c r="F339" s="709">
        <v>0</v>
      </c>
      <c r="G339" s="708">
        <v>26.54</v>
      </c>
      <c r="H339" s="708">
        <v>58</v>
      </c>
      <c r="I339" s="167" t="s">
        <v>242</v>
      </c>
    </row>
    <row r="340" spans="2:9" s="168" customFormat="1" ht="18" customHeight="1">
      <c r="B340" s="705">
        <v>3639</v>
      </c>
      <c r="C340" s="706">
        <v>6121</v>
      </c>
      <c r="D340" s="707" t="s">
        <v>65</v>
      </c>
      <c r="E340" s="708">
        <v>0</v>
      </c>
      <c r="F340" s="709">
        <v>0</v>
      </c>
      <c r="G340" s="708">
        <v>249.9</v>
      </c>
      <c r="H340" s="708">
        <v>560</v>
      </c>
      <c r="I340" s="167" t="s">
        <v>243</v>
      </c>
    </row>
    <row r="341" spans="2:9" s="168" customFormat="1" ht="18" customHeight="1">
      <c r="B341" s="705">
        <v>3639</v>
      </c>
      <c r="C341" s="706">
        <v>6122</v>
      </c>
      <c r="D341" s="707" t="s">
        <v>94</v>
      </c>
      <c r="E341" s="708">
        <v>0</v>
      </c>
      <c r="F341" s="709">
        <v>0</v>
      </c>
      <c r="G341" s="708">
        <v>0</v>
      </c>
      <c r="H341" s="708">
        <v>0</v>
      </c>
      <c r="I341" s="167"/>
    </row>
    <row r="342" spans="2:9" s="168" customFormat="1" ht="18" customHeight="1">
      <c r="B342" s="705">
        <v>3639</v>
      </c>
      <c r="C342" s="706">
        <v>6130</v>
      </c>
      <c r="D342" s="707" t="s">
        <v>95</v>
      </c>
      <c r="E342" s="708">
        <v>90.63</v>
      </c>
      <c r="F342" s="709">
        <v>528.2</v>
      </c>
      <c r="G342" s="708">
        <v>1.55</v>
      </c>
      <c r="H342" s="708">
        <v>97</v>
      </c>
      <c r="I342" s="167"/>
    </row>
    <row r="343" spans="2:9" s="817" customFormat="1" ht="18" customHeight="1">
      <c r="B343" s="812">
        <v>3639</v>
      </c>
      <c r="C343" s="813" t="s">
        <v>19</v>
      </c>
      <c r="D343" s="814" t="s">
        <v>97</v>
      </c>
      <c r="E343" s="815">
        <f>SUM(E322:E342)</f>
        <v>1446.6</v>
      </c>
      <c r="F343" s="818">
        <f>SUM(F322:F342)</f>
        <v>1840.37</v>
      </c>
      <c r="G343" s="815">
        <f>SUM(G322:G342)</f>
        <v>1651.87</v>
      </c>
      <c r="H343" s="815">
        <f>SUM(H322:H342)</f>
        <v>1941</v>
      </c>
      <c r="I343" s="816"/>
    </row>
    <row r="344" spans="2:9" s="717" customFormat="1" ht="18" customHeight="1">
      <c r="B344" s="726">
        <v>363</v>
      </c>
      <c r="C344" s="712" t="s">
        <v>21</v>
      </c>
      <c r="D344" s="713" t="s">
        <v>96</v>
      </c>
      <c r="E344" s="714">
        <f>E296+E302+E309+E313+E316+E343</f>
        <v>4118.5</v>
      </c>
      <c r="F344" s="727">
        <f>F296+F302+F309+F313+F316+F343</f>
        <v>2689.81</v>
      </c>
      <c r="G344" s="714">
        <f>G296+G302+G309+G313+G316+G343</f>
        <v>2885.91</v>
      </c>
      <c r="H344" s="714">
        <f>H296+H302+H309+H313+H316+H343</f>
        <v>2986</v>
      </c>
      <c r="I344" s="167"/>
    </row>
    <row r="345" spans="2:9" s="775" customFormat="1" ht="18" customHeight="1">
      <c r="B345" s="732">
        <v>3722</v>
      </c>
      <c r="C345" s="733">
        <v>5138</v>
      </c>
      <c r="D345" s="734" t="s">
        <v>81</v>
      </c>
      <c r="E345" s="736">
        <v>0</v>
      </c>
      <c r="F345" s="735">
        <v>14.76</v>
      </c>
      <c r="G345" s="736">
        <v>7.56</v>
      </c>
      <c r="H345" s="736">
        <v>11</v>
      </c>
      <c r="I345" s="167"/>
    </row>
    <row r="346" spans="2:9" s="168" customFormat="1" ht="18" customHeight="1">
      <c r="B346" s="705">
        <v>3722</v>
      </c>
      <c r="C346" s="706">
        <v>5139</v>
      </c>
      <c r="D346" s="707" t="s">
        <v>71</v>
      </c>
      <c r="E346" s="708">
        <v>9.35</v>
      </c>
      <c r="F346" s="709">
        <v>1.75</v>
      </c>
      <c r="G346" s="708">
        <v>10.53</v>
      </c>
      <c r="H346" s="708">
        <v>10</v>
      </c>
      <c r="I346" s="167"/>
    </row>
    <row r="347" spans="2:9" s="168" customFormat="1" ht="18" customHeight="1">
      <c r="B347" s="705">
        <v>3722</v>
      </c>
      <c r="C347" s="706">
        <v>5169</v>
      </c>
      <c r="D347" s="707" t="s">
        <v>62</v>
      </c>
      <c r="E347" s="708">
        <v>699.89</v>
      </c>
      <c r="F347" s="709">
        <v>764.17</v>
      </c>
      <c r="G347" s="708">
        <v>833.12</v>
      </c>
      <c r="H347" s="708">
        <v>930</v>
      </c>
      <c r="I347" s="167"/>
    </row>
    <row r="348" spans="2:9" s="168" customFormat="1" ht="18" customHeight="1">
      <c r="B348" s="705">
        <v>3722</v>
      </c>
      <c r="C348" s="706">
        <v>5171</v>
      </c>
      <c r="D348" s="707" t="s">
        <v>64</v>
      </c>
      <c r="E348" s="708">
        <v>0</v>
      </c>
      <c r="F348" s="709">
        <v>0</v>
      </c>
      <c r="G348" s="708">
        <v>8.32</v>
      </c>
      <c r="H348" s="708">
        <v>10</v>
      </c>
      <c r="I348" s="167"/>
    </row>
    <row r="349" spans="2:9" s="168" customFormat="1" ht="18" customHeight="1">
      <c r="B349" s="705">
        <v>3722</v>
      </c>
      <c r="C349" s="706">
        <v>6121</v>
      </c>
      <c r="D349" s="707" t="s">
        <v>65</v>
      </c>
      <c r="E349" s="708">
        <v>0</v>
      </c>
      <c r="F349" s="709">
        <v>0</v>
      </c>
      <c r="G349" s="708">
        <v>0</v>
      </c>
      <c r="H349" s="708">
        <v>0</v>
      </c>
      <c r="I349" s="167"/>
    </row>
    <row r="350" spans="2:9" s="817" customFormat="1" ht="18" customHeight="1">
      <c r="B350" s="812">
        <v>3722</v>
      </c>
      <c r="C350" s="813" t="s">
        <v>19</v>
      </c>
      <c r="D350" s="814" t="s">
        <v>50</v>
      </c>
      <c r="E350" s="815">
        <f>SUM(E345:E349)</f>
        <v>709.24</v>
      </c>
      <c r="F350" s="815">
        <f>SUM(F345:F349)</f>
        <v>780.68</v>
      </c>
      <c r="G350" s="815">
        <f>SUM(G345:G349)</f>
        <v>859.5300000000001</v>
      </c>
      <c r="H350" s="815">
        <f>SUM(H345:H349)</f>
        <v>961</v>
      </c>
      <c r="I350" s="816"/>
    </row>
    <row r="351" spans="2:9" s="717" customFormat="1" ht="18" customHeight="1">
      <c r="B351" s="743">
        <v>372</v>
      </c>
      <c r="C351" s="744" t="s">
        <v>21</v>
      </c>
      <c r="D351" s="745" t="s">
        <v>52</v>
      </c>
      <c r="E351" s="746">
        <f>E350</f>
        <v>709.24</v>
      </c>
      <c r="F351" s="765">
        <f>F350</f>
        <v>780.68</v>
      </c>
      <c r="G351" s="746">
        <f>G350</f>
        <v>859.5300000000001</v>
      </c>
      <c r="H351" s="746">
        <f>H350</f>
        <v>961</v>
      </c>
      <c r="I351" s="716"/>
    </row>
    <row r="352" spans="2:9" s="168" customFormat="1" ht="18" customHeight="1">
      <c r="B352" s="705">
        <v>3745</v>
      </c>
      <c r="C352" s="706">
        <v>5021</v>
      </c>
      <c r="D352" s="707" t="s">
        <v>75</v>
      </c>
      <c r="E352" s="708">
        <v>60.14</v>
      </c>
      <c r="F352" s="709">
        <v>56.24</v>
      </c>
      <c r="G352" s="708">
        <v>55.08</v>
      </c>
      <c r="H352" s="708">
        <v>60</v>
      </c>
      <c r="I352" s="167"/>
    </row>
    <row r="353" spans="2:9" s="168" customFormat="1" ht="18" customHeight="1">
      <c r="B353" s="705">
        <v>3745</v>
      </c>
      <c r="C353" s="706">
        <v>5139</v>
      </c>
      <c r="D353" s="707" t="s">
        <v>71</v>
      </c>
      <c r="E353" s="708">
        <v>47.02</v>
      </c>
      <c r="F353" s="709">
        <v>49.26</v>
      </c>
      <c r="G353" s="708">
        <v>15.64</v>
      </c>
      <c r="H353" s="708">
        <v>30</v>
      </c>
      <c r="I353" s="167"/>
    </row>
    <row r="354" spans="2:9" s="168" customFormat="1" ht="18" customHeight="1">
      <c r="B354" s="705">
        <v>3745</v>
      </c>
      <c r="C354" s="706">
        <v>5156</v>
      </c>
      <c r="D354" s="707" t="s">
        <v>82</v>
      </c>
      <c r="E354" s="708">
        <v>13.7</v>
      </c>
      <c r="F354" s="709">
        <v>14.18</v>
      </c>
      <c r="G354" s="708">
        <v>12.02</v>
      </c>
      <c r="H354" s="708">
        <v>15</v>
      </c>
      <c r="I354" s="167"/>
    </row>
    <row r="355" spans="2:9" s="168" customFormat="1" ht="18" customHeight="1">
      <c r="B355" s="705">
        <v>3745</v>
      </c>
      <c r="C355" s="706">
        <v>5169</v>
      </c>
      <c r="D355" s="707" t="s">
        <v>62</v>
      </c>
      <c r="E355" s="708">
        <v>53</v>
      </c>
      <c r="F355" s="709">
        <v>76.62</v>
      </c>
      <c r="G355" s="708">
        <v>157.8</v>
      </c>
      <c r="H355" s="708">
        <v>90</v>
      </c>
      <c r="I355" s="167"/>
    </row>
    <row r="356" spans="2:9" s="168" customFormat="1" ht="18" customHeight="1">
      <c r="B356" s="705">
        <v>3745</v>
      </c>
      <c r="C356" s="706">
        <v>5171</v>
      </c>
      <c r="D356" s="707" t="s">
        <v>64</v>
      </c>
      <c r="E356" s="708">
        <v>177.28</v>
      </c>
      <c r="F356" s="709">
        <v>228.52</v>
      </c>
      <c r="G356" s="708">
        <v>97.21</v>
      </c>
      <c r="H356" s="708">
        <v>130</v>
      </c>
      <c r="I356" s="167"/>
    </row>
    <row r="357" spans="2:9" s="817" customFormat="1" ht="18" customHeight="1">
      <c r="B357" s="812">
        <v>3745</v>
      </c>
      <c r="C357" s="813" t="s">
        <v>19</v>
      </c>
      <c r="D357" s="814" t="s">
        <v>127</v>
      </c>
      <c r="E357" s="815">
        <f>SUM(E352:E356)</f>
        <v>351.14</v>
      </c>
      <c r="F357" s="818">
        <f>SUM(F352:F356)</f>
        <v>424.82000000000005</v>
      </c>
      <c r="G357" s="815">
        <f>SUM(G352:G356)</f>
        <v>337.75</v>
      </c>
      <c r="H357" s="815">
        <f>SUM(H352:H356)</f>
        <v>325</v>
      </c>
      <c r="I357" s="816"/>
    </row>
    <row r="358" spans="2:9" s="717" customFormat="1" ht="18" customHeight="1">
      <c r="B358" s="726">
        <v>374</v>
      </c>
      <c r="C358" s="712" t="s">
        <v>21</v>
      </c>
      <c r="D358" s="713" t="s">
        <v>98</v>
      </c>
      <c r="E358" s="714">
        <f>E357</f>
        <v>351.14</v>
      </c>
      <c r="F358" s="727">
        <f>F357</f>
        <v>424.82000000000005</v>
      </c>
      <c r="G358" s="714">
        <f>G357</f>
        <v>337.75</v>
      </c>
      <c r="H358" s="714">
        <f>H357</f>
        <v>325</v>
      </c>
      <c r="I358" s="716"/>
    </row>
    <row r="359" spans="2:9" s="168" customFormat="1" ht="18" customHeight="1">
      <c r="B359" s="705">
        <v>3792</v>
      </c>
      <c r="C359" s="706">
        <v>5139</v>
      </c>
      <c r="D359" s="707" t="s">
        <v>71</v>
      </c>
      <c r="E359" s="708">
        <v>35</v>
      </c>
      <c r="F359" s="709">
        <v>0</v>
      </c>
      <c r="G359" s="708">
        <v>0</v>
      </c>
      <c r="H359" s="708">
        <v>0</v>
      </c>
      <c r="I359" s="167"/>
    </row>
    <row r="360" spans="2:9" s="168" customFormat="1" ht="18" customHeight="1">
      <c r="B360" s="705">
        <v>3792</v>
      </c>
      <c r="C360" s="706">
        <v>5169</v>
      </c>
      <c r="D360" s="707" t="s">
        <v>62</v>
      </c>
      <c r="E360" s="708">
        <v>5.6</v>
      </c>
      <c r="F360" s="709">
        <v>0</v>
      </c>
      <c r="G360" s="708">
        <v>0</v>
      </c>
      <c r="H360" s="708">
        <v>0</v>
      </c>
      <c r="I360" s="167"/>
    </row>
    <row r="361" spans="2:9" s="168" customFormat="1" ht="18" customHeight="1">
      <c r="B361" s="705">
        <v>3792</v>
      </c>
      <c r="C361" s="706">
        <v>5171</v>
      </c>
      <c r="D361" s="707" t="s">
        <v>64</v>
      </c>
      <c r="E361" s="708">
        <v>31.99</v>
      </c>
      <c r="F361" s="709">
        <v>13.21</v>
      </c>
      <c r="G361" s="708">
        <v>0</v>
      </c>
      <c r="H361" s="708">
        <v>0</v>
      </c>
      <c r="I361" s="167"/>
    </row>
    <row r="362" spans="2:9" s="817" customFormat="1" ht="18" customHeight="1">
      <c r="B362" s="812">
        <v>3792</v>
      </c>
      <c r="C362" s="813" t="s">
        <v>19</v>
      </c>
      <c r="D362" s="814" t="s">
        <v>99</v>
      </c>
      <c r="E362" s="815">
        <f>SUM(E359:E361)</f>
        <v>72.59</v>
      </c>
      <c r="F362" s="818">
        <f>SUM(F359:F361)</f>
        <v>13.21</v>
      </c>
      <c r="G362" s="815">
        <f>SUM(G359:G361)</f>
        <v>0</v>
      </c>
      <c r="H362" s="815">
        <f>SUM(H359:H361)</f>
        <v>0</v>
      </c>
      <c r="I362" s="816"/>
    </row>
    <row r="363" spans="2:9" s="717" customFormat="1" ht="18" customHeight="1">
      <c r="B363" s="726">
        <v>379</v>
      </c>
      <c r="C363" s="712" t="s">
        <v>21</v>
      </c>
      <c r="D363" s="713" t="s">
        <v>100</v>
      </c>
      <c r="E363" s="714">
        <f>E362</f>
        <v>72.59</v>
      </c>
      <c r="F363" s="727">
        <f>F362</f>
        <v>13.21</v>
      </c>
      <c r="G363" s="714">
        <f>G362</f>
        <v>0</v>
      </c>
      <c r="H363" s="714">
        <f>H362</f>
        <v>0</v>
      </c>
      <c r="I363" s="716"/>
    </row>
    <row r="364" spans="2:9" s="168" customFormat="1" ht="18" customHeight="1">
      <c r="B364" s="705">
        <v>4349</v>
      </c>
      <c r="C364" s="706">
        <v>5499</v>
      </c>
      <c r="D364" s="707" t="s">
        <v>104</v>
      </c>
      <c r="E364" s="708">
        <v>11.1</v>
      </c>
      <c r="F364" s="709">
        <v>0</v>
      </c>
      <c r="G364" s="708">
        <v>0</v>
      </c>
      <c r="H364" s="708">
        <v>0</v>
      </c>
      <c r="I364" s="167"/>
    </row>
    <row r="365" spans="2:9" s="817" customFormat="1" ht="18" customHeight="1">
      <c r="B365" s="812">
        <v>4349</v>
      </c>
      <c r="C365" s="813" t="s">
        <v>19</v>
      </c>
      <c r="D365" s="814" t="s">
        <v>198</v>
      </c>
      <c r="E365" s="815">
        <f aca="true" t="shared" si="9" ref="E365:H366">E364</f>
        <v>11.1</v>
      </c>
      <c r="F365" s="818">
        <f t="shared" si="9"/>
        <v>0</v>
      </c>
      <c r="G365" s="815">
        <f t="shared" si="9"/>
        <v>0</v>
      </c>
      <c r="H365" s="815">
        <f t="shared" si="9"/>
        <v>0</v>
      </c>
      <c r="I365" s="816"/>
    </row>
    <row r="366" spans="2:9" s="717" customFormat="1" ht="18" customHeight="1">
      <c r="B366" s="726">
        <v>434</v>
      </c>
      <c r="C366" s="712" t="s">
        <v>21</v>
      </c>
      <c r="D366" s="713" t="s">
        <v>105</v>
      </c>
      <c r="E366" s="714">
        <f t="shared" si="9"/>
        <v>11.1</v>
      </c>
      <c r="F366" s="727">
        <f t="shared" si="9"/>
        <v>0</v>
      </c>
      <c r="G366" s="714">
        <f t="shared" si="9"/>
        <v>0</v>
      </c>
      <c r="H366" s="714">
        <f t="shared" si="9"/>
        <v>0</v>
      </c>
      <c r="I366" s="716"/>
    </row>
    <row r="367" spans="2:9" s="168" customFormat="1" ht="18" customHeight="1">
      <c r="B367" s="705">
        <v>4351</v>
      </c>
      <c r="C367" s="706">
        <v>5011</v>
      </c>
      <c r="D367" s="707" t="s">
        <v>91</v>
      </c>
      <c r="E367" s="708">
        <v>357.55</v>
      </c>
      <c r="F367" s="709">
        <v>346.78</v>
      </c>
      <c r="G367" s="708">
        <v>123.46</v>
      </c>
      <c r="H367" s="708">
        <v>0</v>
      </c>
      <c r="I367" s="167"/>
    </row>
    <row r="368" spans="2:9" s="168" customFormat="1" ht="18" customHeight="1">
      <c r="B368" s="705">
        <v>4351</v>
      </c>
      <c r="C368" s="706">
        <v>5024</v>
      </c>
      <c r="D368" s="707" t="s">
        <v>264</v>
      </c>
      <c r="E368" s="708">
        <v>0</v>
      </c>
      <c r="F368" s="709">
        <v>0</v>
      </c>
      <c r="G368" s="708">
        <v>91.57</v>
      </c>
      <c r="H368" s="708">
        <v>0</v>
      </c>
      <c r="I368" s="167"/>
    </row>
    <row r="369" spans="2:9" s="168" customFormat="1" ht="18" customHeight="1">
      <c r="B369" s="705">
        <v>4351</v>
      </c>
      <c r="C369" s="706">
        <v>5031</v>
      </c>
      <c r="D369" s="707" t="s">
        <v>322</v>
      </c>
      <c r="E369" s="708">
        <v>92.97</v>
      </c>
      <c r="F369" s="709">
        <v>87.04</v>
      </c>
      <c r="G369" s="708">
        <v>32.05</v>
      </c>
      <c r="H369" s="708">
        <v>0</v>
      </c>
      <c r="I369" s="167"/>
    </row>
    <row r="370" spans="2:9" s="168" customFormat="1" ht="18" customHeight="1">
      <c r="B370" s="705">
        <v>4351</v>
      </c>
      <c r="C370" s="706">
        <v>5032</v>
      </c>
      <c r="D370" s="707" t="s">
        <v>77</v>
      </c>
      <c r="E370" s="708">
        <v>32.18</v>
      </c>
      <c r="F370" s="709">
        <v>30.13</v>
      </c>
      <c r="G370" s="708">
        <v>13.03</v>
      </c>
      <c r="H370" s="708">
        <v>0</v>
      </c>
      <c r="I370" s="167"/>
    </row>
    <row r="371" spans="2:9" s="168" customFormat="1" ht="18" customHeight="1">
      <c r="B371" s="705">
        <v>4351</v>
      </c>
      <c r="C371" s="706">
        <v>5132</v>
      </c>
      <c r="D371" s="707" t="s">
        <v>92</v>
      </c>
      <c r="E371" s="708">
        <v>2.74</v>
      </c>
      <c r="F371" s="709">
        <v>0</v>
      </c>
      <c r="G371" s="708">
        <v>0</v>
      </c>
      <c r="H371" s="708">
        <v>0</v>
      </c>
      <c r="I371" s="167"/>
    </row>
    <row r="372" spans="2:9" s="168" customFormat="1" ht="18" customHeight="1">
      <c r="B372" s="705">
        <v>4351</v>
      </c>
      <c r="C372" s="706">
        <v>5137</v>
      </c>
      <c r="D372" s="707" t="s">
        <v>78</v>
      </c>
      <c r="E372" s="708">
        <v>14.68</v>
      </c>
      <c r="F372" s="709">
        <v>0</v>
      </c>
      <c r="G372" s="708">
        <v>0</v>
      </c>
      <c r="H372" s="708">
        <v>0</v>
      </c>
      <c r="I372" s="167"/>
    </row>
    <row r="373" spans="2:9" s="168" customFormat="1" ht="18" customHeight="1">
      <c r="B373" s="705">
        <v>4351</v>
      </c>
      <c r="C373" s="706">
        <v>5139</v>
      </c>
      <c r="D373" s="707" t="s">
        <v>71</v>
      </c>
      <c r="E373" s="708">
        <v>3.83</v>
      </c>
      <c r="F373" s="709">
        <v>4.84</v>
      </c>
      <c r="G373" s="708">
        <v>1.5</v>
      </c>
      <c r="H373" s="708">
        <v>0</v>
      </c>
      <c r="I373" s="167"/>
    </row>
    <row r="374" spans="2:9" s="168" customFormat="1" ht="18" customHeight="1">
      <c r="B374" s="705">
        <v>4351</v>
      </c>
      <c r="C374" s="706">
        <v>5151</v>
      </c>
      <c r="D374" s="707" t="s">
        <v>88</v>
      </c>
      <c r="E374" s="708">
        <v>25.24</v>
      </c>
      <c r="F374" s="709">
        <v>18.81</v>
      </c>
      <c r="G374" s="708">
        <v>17.53</v>
      </c>
      <c r="H374" s="708">
        <v>20</v>
      </c>
      <c r="I374" s="167"/>
    </row>
    <row r="375" spans="2:9" s="168" customFormat="1" ht="18" customHeight="1">
      <c r="B375" s="705">
        <v>4351</v>
      </c>
      <c r="C375" s="706">
        <v>5154</v>
      </c>
      <c r="D375" s="707" t="s">
        <v>68</v>
      </c>
      <c r="E375" s="708">
        <v>1.62</v>
      </c>
      <c r="F375" s="709">
        <v>1.99</v>
      </c>
      <c r="G375" s="708">
        <v>3.44</v>
      </c>
      <c r="H375" s="708">
        <v>5</v>
      </c>
      <c r="I375" s="167"/>
    </row>
    <row r="376" spans="2:9" s="168" customFormat="1" ht="18" customHeight="1">
      <c r="B376" s="705">
        <v>4351</v>
      </c>
      <c r="C376" s="706">
        <v>5156</v>
      </c>
      <c r="D376" s="707" t="s">
        <v>82</v>
      </c>
      <c r="E376" s="708">
        <v>13.04</v>
      </c>
      <c r="F376" s="709">
        <v>17</v>
      </c>
      <c r="G376" s="708">
        <v>3.65</v>
      </c>
      <c r="H376" s="708">
        <v>4</v>
      </c>
      <c r="I376" s="167"/>
    </row>
    <row r="377" spans="2:9" s="168" customFormat="1" ht="18" customHeight="1">
      <c r="B377" s="705">
        <v>4351</v>
      </c>
      <c r="C377" s="706">
        <v>5161</v>
      </c>
      <c r="D377" s="707" t="s">
        <v>101</v>
      </c>
      <c r="E377" s="708">
        <v>0.04</v>
      </c>
      <c r="F377" s="709">
        <v>0.05</v>
      </c>
      <c r="G377" s="708">
        <v>0</v>
      </c>
      <c r="H377" s="708">
        <v>0</v>
      </c>
      <c r="I377" s="167"/>
    </row>
    <row r="378" spans="2:9" s="168" customFormat="1" ht="18" customHeight="1">
      <c r="B378" s="705">
        <v>4351</v>
      </c>
      <c r="C378" s="706">
        <v>5162</v>
      </c>
      <c r="D378" s="707" t="s">
        <v>93</v>
      </c>
      <c r="E378" s="708">
        <v>12.15</v>
      </c>
      <c r="F378" s="709">
        <v>11.32</v>
      </c>
      <c r="G378" s="708">
        <v>4.22</v>
      </c>
      <c r="H378" s="708">
        <v>5</v>
      </c>
      <c r="I378" s="167"/>
    </row>
    <row r="379" spans="2:9" s="168" customFormat="1" ht="18" customHeight="1">
      <c r="B379" s="705">
        <v>4351</v>
      </c>
      <c r="C379" s="706">
        <v>5167</v>
      </c>
      <c r="D379" s="707" t="s">
        <v>102</v>
      </c>
      <c r="E379" s="708">
        <v>2</v>
      </c>
      <c r="F379" s="709">
        <v>0.8</v>
      </c>
      <c r="G379" s="708">
        <v>0</v>
      </c>
      <c r="H379" s="708">
        <v>0</v>
      </c>
      <c r="I379" s="167"/>
    </row>
    <row r="380" spans="2:9" s="168" customFormat="1" ht="18" customHeight="1">
      <c r="B380" s="705">
        <v>4351</v>
      </c>
      <c r="C380" s="706">
        <v>5169</v>
      </c>
      <c r="D380" s="707" t="s">
        <v>62</v>
      </c>
      <c r="E380" s="708">
        <v>0.6</v>
      </c>
      <c r="F380" s="709">
        <v>109.02</v>
      </c>
      <c r="G380" s="708">
        <v>133.57</v>
      </c>
      <c r="H380" s="708">
        <v>130</v>
      </c>
      <c r="I380" s="167"/>
    </row>
    <row r="381" spans="2:9" s="168" customFormat="1" ht="18" customHeight="1">
      <c r="B381" s="705">
        <v>4351</v>
      </c>
      <c r="C381" s="706">
        <v>5171</v>
      </c>
      <c r="D381" s="707" t="s">
        <v>64</v>
      </c>
      <c r="E381" s="708">
        <v>14.21</v>
      </c>
      <c r="F381" s="709">
        <v>1.83</v>
      </c>
      <c r="G381" s="708">
        <v>0</v>
      </c>
      <c r="H381" s="708">
        <v>45</v>
      </c>
      <c r="I381" s="167"/>
    </row>
    <row r="382" spans="2:9" s="168" customFormat="1" ht="18" customHeight="1">
      <c r="B382" s="705">
        <v>4351</v>
      </c>
      <c r="C382" s="706">
        <v>5182</v>
      </c>
      <c r="D382" s="707" t="s">
        <v>103</v>
      </c>
      <c r="E382" s="708">
        <v>0.25</v>
      </c>
      <c r="F382" s="709">
        <v>0</v>
      </c>
      <c r="G382" s="708">
        <v>0</v>
      </c>
      <c r="H382" s="708">
        <v>0</v>
      </c>
      <c r="I382" s="167"/>
    </row>
    <row r="383" spans="2:9" s="168" customFormat="1" ht="18" customHeight="1">
      <c r="B383" s="705">
        <v>4351</v>
      </c>
      <c r="C383" s="706">
        <v>6121</v>
      </c>
      <c r="D383" s="707" t="s">
        <v>65</v>
      </c>
      <c r="E383" s="708">
        <v>0</v>
      </c>
      <c r="F383" s="709">
        <v>0</v>
      </c>
      <c r="G383" s="708">
        <v>0</v>
      </c>
      <c r="H383" s="708">
        <v>0</v>
      </c>
      <c r="I383" s="167" t="s">
        <v>245</v>
      </c>
    </row>
    <row r="384" spans="2:9" s="817" customFormat="1" ht="18" customHeight="1">
      <c r="B384" s="812">
        <v>4351</v>
      </c>
      <c r="C384" s="813" t="s">
        <v>19</v>
      </c>
      <c r="D384" s="814" t="s">
        <v>213</v>
      </c>
      <c r="E384" s="815">
        <f>SUM(E367:E383)</f>
        <v>573.0999999999999</v>
      </c>
      <c r="F384" s="818">
        <f>SUM(F367:F383)</f>
        <v>629.61</v>
      </c>
      <c r="G384" s="815">
        <f>SUM(G367:G383)</f>
        <v>424.02</v>
      </c>
      <c r="H384" s="815">
        <f>SUM(H367:H383)</f>
        <v>209</v>
      </c>
      <c r="I384" s="816"/>
    </row>
    <row r="385" spans="1:9" s="717" customFormat="1" ht="18" customHeight="1" thickBot="1">
      <c r="A385" s="778"/>
      <c r="B385" s="743">
        <v>435</v>
      </c>
      <c r="C385" s="744" t="s">
        <v>21</v>
      </c>
      <c r="D385" s="745" t="s">
        <v>191</v>
      </c>
      <c r="E385" s="746">
        <f>SUM(E367:E383)</f>
        <v>573.0999999999999</v>
      </c>
      <c r="F385" s="765">
        <f>SUM(F367:F383)</f>
        <v>629.61</v>
      </c>
      <c r="G385" s="746">
        <f>SUM(G367:G383)</f>
        <v>424.02</v>
      </c>
      <c r="H385" s="823">
        <f>SUM(H367:H383)</f>
        <v>209</v>
      </c>
      <c r="I385" s="716"/>
    </row>
    <row r="386" spans="2:9" s="778" customFormat="1" ht="18" customHeight="1">
      <c r="B386" s="749"/>
      <c r="C386" s="749"/>
      <c r="D386" s="749"/>
      <c r="E386" s="750"/>
      <c r="F386" s="750"/>
      <c r="G386" s="750"/>
      <c r="H386" s="750"/>
      <c r="I386" s="777"/>
    </row>
    <row r="387" spans="2:9" s="778" customFormat="1" ht="18" customHeight="1" thickBot="1">
      <c r="B387" s="863"/>
      <c r="C387" s="863"/>
      <c r="D387" s="863"/>
      <c r="E387" s="864"/>
      <c r="F387" s="864"/>
      <c r="G387" s="864"/>
      <c r="H387" s="864"/>
      <c r="I387" s="777"/>
    </row>
    <row r="388" spans="2:9" s="325" customFormat="1" ht="18" customHeight="1">
      <c r="B388" s="915" t="s">
        <v>15</v>
      </c>
      <c r="C388" s="917" t="s">
        <v>16</v>
      </c>
      <c r="D388" s="939" t="s">
        <v>131</v>
      </c>
      <c r="E388" s="913" t="s">
        <v>287</v>
      </c>
      <c r="F388" s="941" t="s">
        <v>286</v>
      </c>
      <c r="G388" s="913" t="s">
        <v>285</v>
      </c>
      <c r="H388" s="913" t="s">
        <v>320</v>
      </c>
      <c r="I388" s="324"/>
    </row>
    <row r="389" spans="2:9" s="325" customFormat="1" ht="18" customHeight="1" thickBot="1">
      <c r="B389" s="916"/>
      <c r="C389" s="918"/>
      <c r="D389" s="940"/>
      <c r="E389" s="914"/>
      <c r="F389" s="942"/>
      <c r="G389" s="914"/>
      <c r="H389" s="914"/>
      <c r="I389" s="324"/>
    </row>
    <row r="390" spans="1:9" s="781" customFormat="1" ht="18" customHeight="1">
      <c r="A390" s="778"/>
      <c r="B390" s="865"/>
      <c r="C390" s="866"/>
      <c r="D390" s="867"/>
      <c r="E390" s="868"/>
      <c r="F390" s="869"/>
      <c r="G390" s="868"/>
      <c r="H390" s="708"/>
      <c r="I390" s="777"/>
    </row>
    <row r="391" spans="1:9" s="168" customFormat="1" ht="18" customHeight="1">
      <c r="A391" s="728"/>
      <c r="B391" s="705">
        <v>5512</v>
      </c>
      <c r="C391" s="706">
        <v>5019</v>
      </c>
      <c r="D391" s="707" t="s">
        <v>106</v>
      </c>
      <c r="E391" s="708">
        <v>10.723</v>
      </c>
      <c r="F391" s="709">
        <v>4.13</v>
      </c>
      <c r="G391" s="708">
        <v>0</v>
      </c>
      <c r="H391" s="708">
        <v>8</v>
      </c>
      <c r="I391" s="774"/>
    </row>
    <row r="392" spans="2:9" s="168" customFormat="1" ht="18" customHeight="1">
      <c r="B392" s="705">
        <v>5512</v>
      </c>
      <c r="C392" s="706">
        <v>5021</v>
      </c>
      <c r="D392" s="707" t="s">
        <v>75</v>
      </c>
      <c r="E392" s="708">
        <v>0</v>
      </c>
      <c r="F392" s="709">
        <v>11.11</v>
      </c>
      <c r="G392" s="708">
        <v>12.12</v>
      </c>
      <c r="H392" s="708">
        <v>10</v>
      </c>
      <c r="I392" s="167"/>
    </row>
    <row r="393" spans="2:9" s="168" customFormat="1" ht="18" customHeight="1">
      <c r="B393" s="705">
        <v>5512</v>
      </c>
      <c r="C393" s="706">
        <v>5132</v>
      </c>
      <c r="D393" s="707" t="s">
        <v>92</v>
      </c>
      <c r="E393" s="708">
        <v>0</v>
      </c>
      <c r="F393" s="709">
        <v>68.63</v>
      </c>
      <c r="G393" s="708">
        <v>0.91</v>
      </c>
      <c r="H393" s="708">
        <v>20</v>
      </c>
      <c r="I393" s="167"/>
    </row>
    <row r="394" spans="2:9" s="168" customFormat="1" ht="18" customHeight="1">
      <c r="B394" s="705">
        <v>5512</v>
      </c>
      <c r="C394" s="706">
        <v>5137</v>
      </c>
      <c r="D394" s="707" t="s">
        <v>78</v>
      </c>
      <c r="E394" s="708">
        <v>10.95</v>
      </c>
      <c r="F394" s="709">
        <v>0</v>
      </c>
      <c r="G394" s="708">
        <v>4.12</v>
      </c>
      <c r="H394" s="708">
        <v>10</v>
      </c>
      <c r="I394" s="167"/>
    </row>
    <row r="395" spans="2:9" s="168" customFormat="1" ht="18" customHeight="1">
      <c r="B395" s="705">
        <v>5512</v>
      </c>
      <c r="C395" s="706">
        <v>5139</v>
      </c>
      <c r="D395" s="707" t="s">
        <v>71</v>
      </c>
      <c r="E395" s="708">
        <v>6.66</v>
      </c>
      <c r="F395" s="709">
        <v>28.97</v>
      </c>
      <c r="G395" s="708">
        <v>0</v>
      </c>
      <c r="H395" s="708">
        <v>5</v>
      </c>
      <c r="I395" s="167"/>
    </row>
    <row r="396" spans="2:9" s="168" customFormat="1" ht="18" customHeight="1">
      <c r="B396" s="705">
        <v>5512</v>
      </c>
      <c r="C396" s="706">
        <v>5151</v>
      </c>
      <c r="D396" s="707" t="s">
        <v>88</v>
      </c>
      <c r="E396" s="708">
        <v>0.65</v>
      </c>
      <c r="F396" s="709">
        <v>1.52</v>
      </c>
      <c r="G396" s="708">
        <v>0.18</v>
      </c>
      <c r="H396" s="708">
        <v>1</v>
      </c>
      <c r="I396" s="167"/>
    </row>
    <row r="397" spans="2:9" s="168" customFormat="1" ht="18" customHeight="1">
      <c r="B397" s="705">
        <v>5512</v>
      </c>
      <c r="C397" s="706">
        <v>5154</v>
      </c>
      <c r="D397" s="707" t="s">
        <v>68</v>
      </c>
      <c r="E397" s="708">
        <v>72.21</v>
      </c>
      <c r="F397" s="709">
        <v>69.14</v>
      </c>
      <c r="G397" s="708">
        <v>108.46</v>
      </c>
      <c r="H397" s="708">
        <v>50</v>
      </c>
      <c r="I397" s="167"/>
    </row>
    <row r="398" spans="2:9" s="168" customFormat="1" ht="18" customHeight="1">
      <c r="B398" s="705">
        <v>5512</v>
      </c>
      <c r="C398" s="706">
        <v>5156</v>
      </c>
      <c r="D398" s="707" t="s">
        <v>82</v>
      </c>
      <c r="E398" s="708">
        <v>14.57</v>
      </c>
      <c r="F398" s="709">
        <v>7.78</v>
      </c>
      <c r="G398" s="708">
        <v>8.61</v>
      </c>
      <c r="H398" s="708">
        <v>8</v>
      </c>
      <c r="I398" s="167"/>
    </row>
    <row r="399" spans="2:9" s="168" customFormat="1" ht="18" customHeight="1">
      <c r="B399" s="705">
        <v>5512</v>
      </c>
      <c r="C399" s="706">
        <v>5162</v>
      </c>
      <c r="D399" s="707" t="s">
        <v>93</v>
      </c>
      <c r="E399" s="708">
        <v>7.77</v>
      </c>
      <c r="F399" s="709">
        <v>7.78</v>
      </c>
      <c r="G399" s="708">
        <v>8.99</v>
      </c>
      <c r="H399" s="708">
        <v>8</v>
      </c>
      <c r="I399" s="167"/>
    </row>
    <row r="400" spans="2:9" s="168" customFormat="1" ht="18" customHeight="1">
      <c r="B400" s="705">
        <v>5512</v>
      </c>
      <c r="C400" s="706">
        <v>5163</v>
      </c>
      <c r="D400" s="707" t="s">
        <v>107</v>
      </c>
      <c r="E400" s="708">
        <v>11.93</v>
      </c>
      <c r="F400" s="709">
        <v>6.98</v>
      </c>
      <c r="G400" s="708">
        <v>6.98</v>
      </c>
      <c r="H400" s="708">
        <v>3</v>
      </c>
      <c r="I400" s="167"/>
    </row>
    <row r="401" spans="2:9" s="168" customFormat="1" ht="18" customHeight="1">
      <c r="B401" s="705">
        <v>5512</v>
      </c>
      <c r="C401" s="706">
        <v>5167</v>
      </c>
      <c r="D401" s="707" t="s">
        <v>102</v>
      </c>
      <c r="E401" s="708">
        <v>4.95</v>
      </c>
      <c r="F401" s="709">
        <v>4.05</v>
      </c>
      <c r="G401" s="708">
        <v>7</v>
      </c>
      <c r="H401" s="708">
        <v>6</v>
      </c>
      <c r="I401" s="167"/>
    </row>
    <row r="402" spans="2:9" s="168" customFormat="1" ht="18" customHeight="1">
      <c r="B402" s="705">
        <v>5512</v>
      </c>
      <c r="C402" s="706">
        <v>5169</v>
      </c>
      <c r="D402" s="707" t="s">
        <v>62</v>
      </c>
      <c r="E402" s="708">
        <v>7.63</v>
      </c>
      <c r="F402" s="709">
        <v>13.15</v>
      </c>
      <c r="G402" s="708">
        <v>4.43</v>
      </c>
      <c r="H402" s="708">
        <v>10</v>
      </c>
      <c r="I402" s="167"/>
    </row>
    <row r="403" spans="2:9" s="168" customFormat="1" ht="18" customHeight="1">
      <c r="B403" s="705">
        <v>5512</v>
      </c>
      <c r="C403" s="706">
        <v>5171</v>
      </c>
      <c r="D403" s="707" t="s">
        <v>64</v>
      </c>
      <c r="E403" s="708">
        <v>68.35</v>
      </c>
      <c r="F403" s="709">
        <v>16.45</v>
      </c>
      <c r="G403" s="708">
        <v>0</v>
      </c>
      <c r="H403" s="708">
        <v>20</v>
      </c>
      <c r="I403" s="167"/>
    </row>
    <row r="404" spans="2:9" s="168" customFormat="1" ht="18" customHeight="1">
      <c r="B404" s="705">
        <v>5512</v>
      </c>
      <c r="C404" s="706">
        <v>5173</v>
      </c>
      <c r="D404" s="707" t="s">
        <v>83</v>
      </c>
      <c r="E404" s="708">
        <v>0</v>
      </c>
      <c r="F404" s="819">
        <v>8.22</v>
      </c>
      <c r="G404" s="708">
        <v>0</v>
      </c>
      <c r="H404" s="708">
        <v>3</v>
      </c>
      <c r="I404" s="167"/>
    </row>
    <row r="405" spans="2:9" s="168" customFormat="1" ht="18" customHeight="1">
      <c r="B405" s="705">
        <v>5512</v>
      </c>
      <c r="C405" s="706">
        <v>5175</v>
      </c>
      <c r="D405" s="707" t="s">
        <v>84</v>
      </c>
      <c r="E405" s="708">
        <v>0</v>
      </c>
      <c r="F405" s="819">
        <v>0.8</v>
      </c>
      <c r="G405" s="708">
        <v>39.75</v>
      </c>
      <c r="H405" s="708">
        <v>5</v>
      </c>
      <c r="I405" s="167"/>
    </row>
    <row r="406" spans="2:9" s="168" customFormat="1" ht="18" customHeight="1">
      <c r="B406" s="705">
        <v>5512</v>
      </c>
      <c r="C406" s="706">
        <v>5191</v>
      </c>
      <c r="D406" s="707" t="s">
        <v>122</v>
      </c>
      <c r="E406" s="708">
        <v>0</v>
      </c>
      <c r="F406" s="819">
        <v>0.3</v>
      </c>
      <c r="G406" s="708">
        <v>0</v>
      </c>
      <c r="H406" s="708">
        <v>0</v>
      </c>
      <c r="I406" s="167"/>
    </row>
    <row r="407" spans="2:9" s="168" customFormat="1" ht="18" customHeight="1">
      <c r="B407" s="705">
        <v>5512</v>
      </c>
      <c r="C407" s="706">
        <v>5194</v>
      </c>
      <c r="D407" s="707" t="s">
        <v>80</v>
      </c>
      <c r="E407" s="708">
        <v>0</v>
      </c>
      <c r="F407" s="819">
        <v>4.68</v>
      </c>
      <c r="G407" s="708">
        <v>1.88</v>
      </c>
      <c r="H407" s="708">
        <v>0</v>
      </c>
      <c r="I407" s="167"/>
    </row>
    <row r="408" spans="2:9" s="168" customFormat="1" ht="18" customHeight="1">
      <c r="B408" s="705">
        <v>5512</v>
      </c>
      <c r="C408" s="706">
        <v>5222</v>
      </c>
      <c r="D408" s="707" t="s">
        <v>146</v>
      </c>
      <c r="E408" s="708">
        <v>0</v>
      </c>
      <c r="F408" s="819">
        <v>0</v>
      </c>
      <c r="G408" s="708">
        <v>15</v>
      </c>
      <c r="H408" s="708">
        <v>15</v>
      </c>
      <c r="I408" s="167"/>
    </row>
    <row r="409" spans="2:9" s="168" customFormat="1" ht="18" customHeight="1">
      <c r="B409" s="705">
        <v>5512</v>
      </c>
      <c r="C409" s="706">
        <v>6121</v>
      </c>
      <c r="D409" s="707" t="s">
        <v>65</v>
      </c>
      <c r="E409" s="708">
        <v>0</v>
      </c>
      <c r="F409" s="819">
        <v>0</v>
      </c>
      <c r="G409" s="708">
        <v>730.7</v>
      </c>
      <c r="H409" s="708">
        <v>403</v>
      </c>
      <c r="I409" s="167" t="s">
        <v>246</v>
      </c>
    </row>
    <row r="410" spans="2:9" s="817" customFormat="1" ht="18" customHeight="1">
      <c r="B410" s="812">
        <v>5512</v>
      </c>
      <c r="C410" s="813" t="s">
        <v>19</v>
      </c>
      <c r="D410" s="814" t="s">
        <v>108</v>
      </c>
      <c r="E410" s="815">
        <f>SUM(E391:E409)</f>
        <v>216.39299999999997</v>
      </c>
      <c r="F410" s="815">
        <f>SUM(F391:F409)</f>
        <v>253.69000000000003</v>
      </c>
      <c r="G410" s="815">
        <f>SUM(G391:G409)</f>
        <v>949.13</v>
      </c>
      <c r="H410" s="815">
        <f>SUM(H391:H409)</f>
        <v>585</v>
      </c>
      <c r="I410" s="816"/>
    </row>
    <row r="411" spans="2:9" s="717" customFormat="1" ht="18" customHeight="1">
      <c r="B411" s="726">
        <v>551</v>
      </c>
      <c r="C411" s="712" t="s">
        <v>21</v>
      </c>
      <c r="D411" s="713" t="s">
        <v>108</v>
      </c>
      <c r="E411" s="714">
        <f>E410</f>
        <v>216.39299999999997</v>
      </c>
      <c r="F411" s="714">
        <f>F410</f>
        <v>253.69000000000003</v>
      </c>
      <c r="G411" s="714">
        <f>G410</f>
        <v>949.13</v>
      </c>
      <c r="H411" s="714">
        <f>H410</f>
        <v>585</v>
      </c>
      <c r="I411" s="716"/>
    </row>
    <row r="412" spans="2:9" s="168" customFormat="1" ht="18" customHeight="1">
      <c r="B412" s="705">
        <v>6112</v>
      </c>
      <c r="C412" s="706">
        <v>5023</v>
      </c>
      <c r="D412" s="707" t="s">
        <v>109</v>
      </c>
      <c r="E412" s="708">
        <v>678.34</v>
      </c>
      <c r="F412" s="709">
        <v>761.24</v>
      </c>
      <c r="G412" s="708">
        <v>739.16</v>
      </c>
      <c r="H412" s="708">
        <v>745</v>
      </c>
      <c r="I412" s="167"/>
    </row>
    <row r="413" spans="2:9" s="168" customFormat="1" ht="18" customHeight="1">
      <c r="B413" s="705">
        <v>6112</v>
      </c>
      <c r="C413" s="706">
        <v>5029</v>
      </c>
      <c r="D413" s="707" t="s">
        <v>110</v>
      </c>
      <c r="E413" s="708">
        <v>18.98</v>
      </c>
      <c r="F413" s="709">
        <v>0</v>
      </c>
      <c r="G413" s="708">
        <v>0</v>
      </c>
      <c r="H413" s="708">
        <v>0</v>
      </c>
      <c r="I413" s="167"/>
    </row>
    <row r="414" spans="2:9" s="168" customFormat="1" ht="18" customHeight="1">
      <c r="B414" s="705">
        <v>6112</v>
      </c>
      <c r="C414" s="706">
        <v>5031</v>
      </c>
      <c r="D414" s="707" t="s">
        <v>322</v>
      </c>
      <c r="E414" s="708">
        <v>141.36</v>
      </c>
      <c r="F414" s="709">
        <v>132.77</v>
      </c>
      <c r="G414" s="708">
        <v>140.37</v>
      </c>
      <c r="H414" s="708">
        <v>140</v>
      </c>
      <c r="I414" s="167"/>
    </row>
    <row r="415" spans="2:9" s="168" customFormat="1" ht="18" customHeight="1">
      <c r="B415" s="705">
        <v>6112</v>
      </c>
      <c r="C415" s="706">
        <v>5032</v>
      </c>
      <c r="D415" s="707" t="s">
        <v>77</v>
      </c>
      <c r="E415" s="708">
        <v>48.92</v>
      </c>
      <c r="F415" s="709">
        <v>45.96</v>
      </c>
      <c r="G415" s="708">
        <v>68.93</v>
      </c>
      <c r="H415" s="708">
        <v>70</v>
      </c>
      <c r="I415" s="167"/>
    </row>
    <row r="416" spans="2:9" s="817" customFormat="1" ht="18" customHeight="1">
      <c r="B416" s="812">
        <v>6112</v>
      </c>
      <c r="C416" s="813" t="s">
        <v>19</v>
      </c>
      <c r="D416" s="814" t="s">
        <v>111</v>
      </c>
      <c r="E416" s="815">
        <f>SUM(E412:E415)</f>
        <v>887.6</v>
      </c>
      <c r="F416" s="818">
        <f>SUM(F412:F415)</f>
        <v>939.97</v>
      </c>
      <c r="G416" s="815">
        <f>SUM(G412:G415)</f>
        <v>948.46</v>
      </c>
      <c r="H416" s="815">
        <f>SUM(H412:H415)</f>
        <v>955</v>
      </c>
      <c r="I416" s="816"/>
    </row>
    <row r="417" spans="2:9" s="168" customFormat="1" ht="18" customHeight="1">
      <c r="B417" s="705">
        <v>6114</v>
      </c>
      <c r="C417" s="706">
        <v>5021</v>
      </c>
      <c r="D417" s="707" t="s">
        <v>75</v>
      </c>
      <c r="E417" s="708">
        <v>13.14</v>
      </c>
      <c r="F417" s="709">
        <v>0</v>
      </c>
      <c r="G417" s="708">
        <v>0</v>
      </c>
      <c r="H417" s="708">
        <v>0</v>
      </c>
      <c r="I417" s="167"/>
    </row>
    <row r="418" spans="2:9" s="168" customFormat="1" ht="18" customHeight="1">
      <c r="B418" s="705">
        <v>6114</v>
      </c>
      <c r="C418" s="706">
        <v>5032</v>
      </c>
      <c r="D418" s="707" t="s">
        <v>77</v>
      </c>
      <c r="E418" s="708">
        <v>0</v>
      </c>
      <c r="F418" s="709">
        <v>0</v>
      </c>
      <c r="G418" s="708">
        <v>0</v>
      </c>
      <c r="H418" s="708">
        <v>0</v>
      </c>
      <c r="I418" s="167"/>
    </row>
    <row r="419" spans="2:9" s="168" customFormat="1" ht="18" customHeight="1">
      <c r="B419" s="705">
        <v>6114</v>
      </c>
      <c r="C419" s="706">
        <v>5139</v>
      </c>
      <c r="D419" s="707" t="s">
        <v>71</v>
      </c>
      <c r="E419" s="708">
        <v>3.96</v>
      </c>
      <c r="F419" s="709">
        <v>0</v>
      </c>
      <c r="G419" s="708">
        <v>0</v>
      </c>
      <c r="H419" s="708">
        <v>0</v>
      </c>
      <c r="I419" s="167"/>
    </row>
    <row r="420" spans="2:9" s="168" customFormat="1" ht="18" customHeight="1">
      <c r="B420" s="705">
        <v>6114</v>
      </c>
      <c r="C420" s="706">
        <v>5153</v>
      </c>
      <c r="D420" s="707" t="s">
        <v>73</v>
      </c>
      <c r="E420" s="708">
        <v>0.3</v>
      </c>
      <c r="F420" s="709">
        <v>0</v>
      </c>
      <c r="G420" s="708">
        <v>0</v>
      </c>
      <c r="H420" s="708">
        <v>0</v>
      </c>
      <c r="I420" s="167"/>
    </row>
    <row r="421" spans="2:9" s="168" customFormat="1" ht="18" customHeight="1">
      <c r="B421" s="705">
        <v>6114</v>
      </c>
      <c r="C421" s="706">
        <v>5154</v>
      </c>
      <c r="D421" s="707" t="s">
        <v>68</v>
      </c>
      <c r="E421" s="708">
        <v>0.7</v>
      </c>
      <c r="F421" s="709">
        <v>0</v>
      </c>
      <c r="G421" s="708">
        <v>0</v>
      </c>
      <c r="H421" s="708">
        <v>0</v>
      </c>
      <c r="I421" s="167"/>
    </row>
    <row r="422" spans="2:9" s="168" customFormat="1" ht="18" customHeight="1">
      <c r="B422" s="705">
        <v>6114</v>
      </c>
      <c r="C422" s="706">
        <v>5162</v>
      </c>
      <c r="D422" s="707" t="s">
        <v>93</v>
      </c>
      <c r="E422" s="708">
        <v>0.3</v>
      </c>
      <c r="F422" s="709">
        <v>0</v>
      </c>
      <c r="G422" s="708">
        <v>0</v>
      </c>
      <c r="H422" s="708">
        <v>0</v>
      </c>
      <c r="I422" s="167"/>
    </row>
    <row r="423" spans="2:9" s="168" customFormat="1" ht="18" customHeight="1">
      <c r="B423" s="705">
        <v>6114</v>
      </c>
      <c r="C423" s="706">
        <v>5175</v>
      </c>
      <c r="D423" s="707" t="s">
        <v>84</v>
      </c>
      <c r="E423" s="708">
        <v>4.32</v>
      </c>
      <c r="F423" s="709">
        <v>0</v>
      </c>
      <c r="G423" s="708">
        <v>0</v>
      </c>
      <c r="H423" s="708">
        <v>0</v>
      </c>
      <c r="I423" s="167"/>
    </row>
    <row r="424" spans="2:9" s="817" customFormat="1" ht="18" customHeight="1">
      <c r="B424" s="812">
        <v>6114</v>
      </c>
      <c r="C424" s="813" t="s">
        <v>19</v>
      </c>
      <c r="D424" s="814" t="s">
        <v>112</v>
      </c>
      <c r="E424" s="815">
        <f>SUM(E417:E423)</f>
        <v>22.720000000000002</v>
      </c>
      <c r="F424" s="818">
        <f>SUM(F417:F423)</f>
        <v>0</v>
      </c>
      <c r="G424" s="815">
        <f>SUM(G417:G423)</f>
        <v>0</v>
      </c>
      <c r="H424" s="815">
        <f>SUM(H417:H423)</f>
        <v>0</v>
      </c>
      <c r="I424" s="816"/>
    </row>
    <row r="425" spans="2:9" s="168" customFormat="1" ht="18" customHeight="1">
      <c r="B425" s="705">
        <v>6115</v>
      </c>
      <c r="C425" s="706">
        <v>5021</v>
      </c>
      <c r="D425" s="707" t="s">
        <v>75</v>
      </c>
      <c r="E425" s="708">
        <v>13.15</v>
      </c>
      <c r="F425" s="709">
        <v>0</v>
      </c>
      <c r="G425" s="708">
        <v>17.72</v>
      </c>
      <c r="H425" s="708">
        <v>0</v>
      </c>
      <c r="I425" s="167"/>
    </row>
    <row r="426" spans="2:9" s="168" customFormat="1" ht="18" customHeight="1">
      <c r="B426" s="705">
        <v>6115</v>
      </c>
      <c r="C426" s="706">
        <v>5032</v>
      </c>
      <c r="D426" s="707" t="s">
        <v>77</v>
      </c>
      <c r="E426" s="708">
        <v>0</v>
      </c>
      <c r="F426" s="709">
        <v>0</v>
      </c>
      <c r="G426" s="708">
        <v>1.26</v>
      </c>
      <c r="H426" s="708">
        <v>0</v>
      </c>
      <c r="I426" s="167"/>
    </row>
    <row r="427" spans="2:9" s="168" customFormat="1" ht="18" customHeight="1">
      <c r="B427" s="705">
        <v>6115</v>
      </c>
      <c r="C427" s="706">
        <v>5139</v>
      </c>
      <c r="D427" s="707" t="s">
        <v>71</v>
      </c>
      <c r="E427" s="708">
        <v>9.68</v>
      </c>
      <c r="F427" s="709">
        <v>0</v>
      </c>
      <c r="G427" s="708">
        <v>4.07</v>
      </c>
      <c r="H427" s="708">
        <v>0</v>
      </c>
      <c r="I427" s="167"/>
    </row>
    <row r="428" spans="2:9" s="168" customFormat="1" ht="18" customHeight="1">
      <c r="B428" s="705">
        <v>6115</v>
      </c>
      <c r="C428" s="706">
        <v>5153</v>
      </c>
      <c r="D428" s="707" t="s">
        <v>73</v>
      </c>
      <c r="E428" s="708">
        <v>0.9</v>
      </c>
      <c r="F428" s="709">
        <v>0</v>
      </c>
      <c r="G428" s="708">
        <v>1.1</v>
      </c>
      <c r="H428" s="708">
        <v>0</v>
      </c>
      <c r="I428" s="167"/>
    </row>
    <row r="429" spans="2:9" s="168" customFormat="1" ht="18" customHeight="1">
      <c r="B429" s="705">
        <v>6115</v>
      </c>
      <c r="C429" s="706">
        <v>5154</v>
      </c>
      <c r="D429" s="707" t="s">
        <v>68</v>
      </c>
      <c r="E429" s="708">
        <v>1</v>
      </c>
      <c r="F429" s="709">
        <v>0</v>
      </c>
      <c r="G429" s="708">
        <v>1.2</v>
      </c>
      <c r="H429" s="708">
        <v>0</v>
      </c>
      <c r="I429" s="167"/>
    </row>
    <row r="430" spans="2:9" s="168" customFormat="1" ht="18" customHeight="1">
      <c r="B430" s="705">
        <v>6115</v>
      </c>
      <c r="C430" s="706">
        <v>5162</v>
      </c>
      <c r="D430" s="707" t="s">
        <v>93</v>
      </c>
      <c r="E430" s="708">
        <v>0.5</v>
      </c>
      <c r="F430" s="709">
        <v>0</v>
      </c>
      <c r="G430" s="708">
        <v>0</v>
      </c>
      <c r="H430" s="708">
        <v>0</v>
      </c>
      <c r="I430" s="167"/>
    </row>
    <row r="431" spans="2:9" s="168" customFormat="1" ht="18" customHeight="1">
      <c r="B431" s="705">
        <v>6115</v>
      </c>
      <c r="C431" s="706">
        <v>5169</v>
      </c>
      <c r="D431" s="707" t="s">
        <v>62</v>
      </c>
      <c r="E431" s="708">
        <v>1.44</v>
      </c>
      <c r="F431" s="709">
        <v>0</v>
      </c>
      <c r="G431" s="708">
        <v>0</v>
      </c>
      <c r="H431" s="708">
        <v>0</v>
      </c>
      <c r="I431" s="167"/>
    </row>
    <row r="432" spans="2:9" s="168" customFormat="1" ht="18" customHeight="1">
      <c r="B432" s="705">
        <v>6115</v>
      </c>
      <c r="C432" s="706">
        <v>5171</v>
      </c>
      <c r="D432" s="707" t="s">
        <v>64</v>
      </c>
      <c r="E432" s="708">
        <v>14.98</v>
      </c>
      <c r="F432" s="709">
        <v>0</v>
      </c>
      <c r="G432" s="708">
        <v>0</v>
      </c>
      <c r="H432" s="708">
        <v>0</v>
      </c>
      <c r="I432" s="167"/>
    </row>
    <row r="433" spans="2:9" s="168" customFormat="1" ht="18" customHeight="1">
      <c r="B433" s="705">
        <v>6115</v>
      </c>
      <c r="C433" s="706">
        <v>5175</v>
      </c>
      <c r="D433" s="707" t="s">
        <v>84</v>
      </c>
      <c r="E433" s="708">
        <v>6.08</v>
      </c>
      <c r="F433" s="709">
        <v>0</v>
      </c>
      <c r="G433" s="708">
        <v>5.12</v>
      </c>
      <c r="H433" s="708">
        <v>0</v>
      </c>
      <c r="I433" s="167"/>
    </row>
    <row r="434" spans="2:9" s="817" customFormat="1" ht="18" customHeight="1">
      <c r="B434" s="812">
        <v>6115</v>
      </c>
      <c r="C434" s="813" t="s">
        <v>19</v>
      </c>
      <c r="D434" s="814" t="s">
        <v>113</v>
      </c>
      <c r="E434" s="815">
        <f>SUM(E425:E433)</f>
        <v>47.73</v>
      </c>
      <c r="F434" s="818">
        <f>SUM(F425:F433)</f>
        <v>0</v>
      </c>
      <c r="G434" s="815">
        <f>SUM(G425:G433)</f>
        <v>30.470000000000002</v>
      </c>
      <c r="H434" s="815">
        <f>SUM(H425:H433)</f>
        <v>0</v>
      </c>
      <c r="I434" s="816"/>
    </row>
    <row r="435" spans="2:9" s="717" customFormat="1" ht="18" customHeight="1">
      <c r="B435" s="743">
        <v>611</v>
      </c>
      <c r="C435" s="744" t="s">
        <v>21</v>
      </c>
      <c r="D435" s="745" t="s">
        <v>114</v>
      </c>
      <c r="E435" s="746">
        <f>E416+E424+E434</f>
        <v>958.0500000000001</v>
      </c>
      <c r="F435" s="765">
        <f>F416+F424+F434</f>
        <v>939.97</v>
      </c>
      <c r="G435" s="746">
        <f>G416+G424+G434</f>
        <v>978.9300000000001</v>
      </c>
      <c r="H435" s="746">
        <f>H416+H424+H434</f>
        <v>955</v>
      </c>
      <c r="I435" s="716"/>
    </row>
    <row r="436" spans="2:9" s="168" customFormat="1" ht="18" customHeight="1">
      <c r="B436" s="705">
        <v>6171</v>
      </c>
      <c r="C436" s="706">
        <v>5011</v>
      </c>
      <c r="D436" s="707" t="s">
        <v>91</v>
      </c>
      <c r="E436" s="708">
        <v>1799.6</v>
      </c>
      <c r="F436" s="709">
        <v>1925.88</v>
      </c>
      <c r="G436" s="708">
        <v>1928.41</v>
      </c>
      <c r="H436" s="708">
        <v>1930</v>
      </c>
      <c r="I436" s="167"/>
    </row>
    <row r="437" spans="2:9" s="168" customFormat="1" ht="18" customHeight="1">
      <c r="B437" s="705">
        <v>6171</v>
      </c>
      <c r="C437" s="706">
        <v>5021</v>
      </c>
      <c r="D437" s="707" t="s">
        <v>75</v>
      </c>
      <c r="E437" s="708">
        <v>0</v>
      </c>
      <c r="F437" s="709">
        <v>7.5</v>
      </c>
      <c r="G437" s="708">
        <v>7.5</v>
      </c>
      <c r="H437" s="708">
        <v>8</v>
      </c>
      <c r="I437" s="167"/>
    </row>
    <row r="438" spans="2:9" s="168" customFormat="1" ht="18" customHeight="1">
      <c r="B438" s="705">
        <v>6171</v>
      </c>
      <c r="C438" s="706">
        <v>5031</v>
      </c>
      <c r="D438" s="707" t="s">
        <v>322</v>
      </c>
      <c r="E438" s="708">
        <v>467.9</v>
      </c>
      <c r="F438" s="709">
        <v>502.68</v>
      </c>
      <c r="G438" s="708">
        <v>507.69</v>
      </c>
      <c r="H438" s="708">
        <v>510</v>
      </c>
      <c r="I438" s="167"/>
    </row>
    <row r="439" spans="2:9" s="168" customFormat="1" ht="18" customHeight="1">
      <c r="B439" s="705">
        <v>6171</v>
      </c>
      <c r="C439" s="706">
        <v>5032</v>
      </c>
      <c r="D439" s="707" t="s">
        <v>77</v>
      </c>
      <c r="E439" s="708">
        <v>161.96</v>
      </c>
      <c r="F439" s="709">
        <v>174</v>
      </c>
      <c r="G439" s="708">
        <v>175.94</v>
      </c>
      <c r="H439" s="708">
        <v>175</v>
      </c>
      <c r="I439" s="167"/>
    </row>
    <row r="440" spans="2:9" s="168" customFormat="1" ht="18" customHeight="1">
      <c r="B440" s="705">
        <v>6171</v>
      </c>
      <c r="C440" s="706">
        <v>5038</v>
      </c>
      <c r="D440" s="707" t="s">
        <v>115</v>
      </c>
      <c r="E440" s="708">
        <v>13.92</v>
      </c>
      <c r="F440" s="709">
        <v>14.41</v>
      </c>
      <c r="G440" s="708">
        <v>12.07</v>
      </c>
      <c r="H440" s="708">
        <v>14</v>
      </c>
      <c r="I440" s="167"/>
    </row>
    <row r="441" spans="2:9" s="168" customFormat="1" ht="18" customHeight="1">
      <c r="B441" s="705">
        <v>6171</v>
      </c>
      <c r="C441" s="706">
        <v>5132</v>
      </c>
      <c r="D441" s="707" t="s">
        <v>92</v>
      </c>
      <c r="E441" s="708">
        <v>0.1</v>
      </c>
      <c r="F441" s="709">
        <v>0.07</v>
      </c>
      <c r="G441" s="708">
        <v>0</v>
      </c>
      <c r="H441" s="708">
        <v>1</v>
      </c>
      <c r="I441" s="167"/>
    </row>
    <row r="442" spans="2:9" s="168" customFormat="1" ht="18" customHeight="1">
      <c r="B442" s="705">
        <v>6171</v>
      </c>
      <c r="C442" s="706">
        <v>5133</v>
      </c>
      <c r="D442" s="707" t="s">
        <v>253</v>
      </c>
      <c r="E442" s="708">
        <v>0</v>
      </c>
      <c r="F442" s="709">
        <v>0.09</v>
      </c>
      <c r="G442" s="708">
        <v>0</v>
      </c>
      <c r="H442" s="708">
        <v>0</v>
      </c>
      <c r="I442" s="167"/>
    </row>
    <row r="443" spans="2:9" s="168" customFormat="1" ht="18" customHeight="1">
      <c r="B443" s="705">
        <v>6171</v>
      </c>
      <c r="C443" s="706">
        <v>5136</v>
      </c>
      <c r="D443" s="707" t="s">
        <v>63</v>
      </c>
      <c r="E443" s="708">
        <v>55.86</v>
      </c>
      <c r="F443" s="709">
        <v>21.11</v>
      </c>
      <c r="G443" s="708">
        <v>43.65</v>
      </c>
      <c r="H443" s="708">
        <v>40</v>
      </c>
      <c r="I443" s="167"/>
    </row>
    <row r="444" spans="2:9" s="168" customFormat="1" ht="18" customHeight="1">
      <c r="B444" s="705">
        <v>6171</v>
      </c>
      <c r="C444" s="706">
        <v>5137</v>
      </c>
      <c r="D444" s="707" t="s">
        <v>78</v>
      </c>
      <c r="E444" s="708">
        <v>93.16</v>
      </c>
      <c r="F444" s="709">
        <v>80.82</v>
      </c>
      <c r="G444" s="708">
        <v>15.38</v>
      </c>
      <c r="H444" s="708">
        <v>20</v>
      </c>
      <c r="I444" s="167"/>
    </row>
    <row r="445" spans="2:9" s="168" customFormat="1" ht="18" customHeight="1">
      <c r="B445" s="705">
        <v>6171</v>
      </c>
      <c r="C445" s="706">
        <v>5138</v>
      </c>
      <c r="D445" s="707" t="s">
        <v>81</v>
      </c>
      <c r="E445" s="708">
        <v>0</v>
      </c>
      <c r="F445" s="709">
        <v>0</v>
      </c>
      <c r="G445" s="708">
        <v>5.5</v>
      </c>
      <c r="H445" s="708">
        <v>0</v>
      </c>
      <c r="I445" s="167"/>
    </row>
    <row r="446" spans="2:9" s="168" customFormat="1" ht="18" customHeight="1">
      <c r="B446" s="705">
        <v>6171</v>
      </c>
      <c r="C446" s="706">
        <v>5139</v>
      </c>
      <c r="D446" s="707" t="s">
        <v>71</v>
      </c>
      <c r="E446" s="708">
        <v>99.66</v>
      </c>
      <c r="F446" s="709">
        <v>84.79</v>
      </c>
      <c r="G446" s="708">
        <v>71.09</v>
      </c>
      <c r="H446" s="708">
        <v>106</v>
      </c>
      <c r="I446" s="167"/>
    </row>
    <row r="447" spans="2:9" s="168" customFormat="1" ht="18" customHeight="1">
      <c r="B447" s="705">
        <v>6171</v>
      </c>
      <c r="C447" s="706">
        <v>5151</v>
      </c>
      <c r="D447" s="707" t="s">
        <v>88</v>
      </c>
      <c r="E447" s="708">
        <v>73.91</v>
      </c>
      <c r="F447" s="709">
        <v>60.93</v>
      </c>
      <c r="G447" s="708">
        <v>47.84</v>
      </c>
      <c r="H447" s="708">
        <v>71</v>
      </c>
      <c r="I447" s="167"/>
    </row>
    <row r="448" spans="2:9" s="168" customFormat="1" ht="18" customHeight="1">
      <c r="B448" s="705">
        <v>6171</v>
      </c>
      <c r="C448" s="706">
        <v>5153</v>
      </c>
      <c r="D448" s="707" t="s">
        <v>73</v>
      </c>
      <c r="E448" s="708">
        <v>70.88</v>
      </c>
      <c r="F448" s="709">
        <v>74.92</v>
      </c>
      <c r="G448" s="708">
        <v>61.92</v>
      </c>
      <c r="H448" s="708">
        <v>88</v>
      </c>
      <c r="I448" s="167"/>
    </row>
    <row r="449" spans="2:9" s="168" customFormat="1" ht="18" customHeight="1">
      <c r="B449" s="705">
        <v>6171</v>
      </c>
      <c r="C449" s="706">
        <v>5154</v>
      </c>
      <c r="D449" s="707" t="s">
        <v>68</v>
      </c>
      <c r="E449" s="708">
        <v>51.34</v>
      </c>
      <c r="F449" s="709">
        <v>88.33</v>
      </c>
      <c r="G449" s="708">
        <v>105.7</v>
      </c>
      <c r="H449" s="708">
        <v>110</v>
      </c>
      <c r="I449" s="167"/>
    </row>
    <row r="450" spans="2:9" s="168" customFormat="1" ht="18" customHeight="1">
      <c r="B450" s="705">
        <v>6171</v>
      </c>
      <c r="C450" s="706">
        <v>5156</v>
      </c>
      <c r="D450" s="707" t="s">
        <v>82</v>
      </c>
      <c r="E450" s="708">
        <v>34.2</v>
      </c>
      <c r="F450" s="709">
        <v>36.76</v>
      </c>
      <c r="G450" s="708">
        <v>59.32</v>
      </c>
      <c r="H450" s="708">
        <v>48</v>
      </c>
      <c r="I450" s="167"/>
    </row>
    <row r="451" spans="2:9" s="168" customFormat="1" ht="18" customHeight="1">
      <c r="B451" s="705">
        <v>6171</v>
      </c>
      <c r="C451" s="706">
        <v>5161</v>
      </c>
      <c r="D451" s="707" t="s">
        <v>101</v>
      </c>
      <c r="E451" s="708">
        <v>43.22</v>
      </c>
      <c r="F451" s="709">
        <v>29.14</v>
      </c>
      <c r="G451" s="708">
        <v>31.03</v>
      </c>
      <c r="H451" s="708">
        <v>33</v>
      </c>
      <c r="I451" s="167"/>
    </row>
    <row r="452" spans="2:9" s="168" customFormat="1" ht="18" customHeight="1">
      <c r="B452" s="705">
        <v>6171</v>
      </c>
      <c r="C452" s="706">
        <v>5162</v>
      </c>
      <c r="D452" s="707" t="s">
        <v>93</v>
      </c>
      <c r="E452" s="708">
        <v>75.58</v>
      </c>
      <c r="F452" s="709">
        <v>83.18</v>
      </c>
      <c r="G452" s="708">
        <v>64.05</v>
      </c>
      <c r="H452" s="708">
        <v>63</v>
      </c>
      <c r="I452" s="167"/>
    </row>
    <row r="453" spans="2:9" s="168" customFormat="1" ht="18" customHeight="1">
      <c r="B453" s="705">
        <v>6171</v>
      </c>
      <c r="C453" s="706">
        <v>5163</v>
      </c>
      <c r="D453" s="707" t="s">
        <v>107</v>
      </c>
      <c r="E453" s="708">
        <v>161.14</v>
      </c>
      <c r="F453" s="709">
        <v>88.29</v>
      </c>
      <c r="G453" s="708">
        <v>129.95</v>
      </c>
      <c r="H453" s="708">
        <v>127</v>
      </c>
      <c r="I453" s="167"/>
    </row>
    <row r="454" spans="2:9" s="168" customFormat="1" ht="18" customHeight="1">
      <c r="B454" s="705">
        <v>6171</v>
      </c>
      <c r="C454" s="706">
        <v>5165</v>
      </c>
      <c r="D454" s="707" t="s">
        <v>116</v>
      </c>
      <c r="E454" s="708">
        <v>4.03</v>
      </c>
      <c r="F454" s="709">
        <v>0</v>
      </c>
      <c r="G454" s="708">
        <v>0</v>
      </c>
      <c r="H454" s="708">
        <v>0</v>
      </c>
      <c r="I454" s="167"/>
    </row>
    <row r="455" spans="2:9" s="168" customFormat="1" ht="18" customHeight="1">
      <c r="B455" s="705">
        <v>6171</v>
      </c>
      <c r="C455" s="706">
        <v>5167</v>
      </c>
      <c r="D455" s="707" t="s">
        <v>102</v>
      </c>
      <c r="E455" s="708">
        <v>19.24</v>
      </c>
      <c r="F455" s="709">
        <v>15.22</v>
      </c>
      <c r="G455" s="708">
        <v>21.11</v>
      </c>
      <c r="H455" s="708">
        <v>19</v>
      </c>
      <c r="I455" s="167"/>
    </row>
    <row r="456" spans="2:9" s="168" customFormat="1" ht="18" customHeight="1">
      <c r="B456" s="705">
        <v>6171</v>
      </c>
      <c r="C456" s="706">
        <v>5169</v>
      </c>
      <c r="D456" s="707" t="s">
        <v>62</v>
      </c>
      <c r="E456" s="708">
        <v>116.79</v>
      </c>
      <c r="F456" s="709">
        <v>198.45</v>
      </c>
      <c r="G456" s="708">
        <v>172.73</v>
      </c>
      <c r="H456" s="708">
        <v>155</v>
      </c>
      <c r="I456" s="167"/>
    </row>
    <row r="457" spans="2:9" s="168" customFormat="1" ht="18" customHeight="1">
      <c r="B457" s="705">
        <v>6171</v>
      </c>
      <c r="C457" s="706">
        <v>5171</v>
      </c>
      <c r="D457" s="707" t="s">
        <v>64</v>
      </c>
      <c r="E457" s="708">
        <v>68.02</v>
      </c>
      <c r="F457" s="709">
        <v>30.74</v>
      </c>
      <c r="G457" s="708">
        <v>26.67</v>
      </c>
      <c r="H457" s="708">
        <v>30</v>
      </c>
      <c r="I457" s="167"/>
    </row>
    <row r="458" spans="2:9" s="168" customFormat="1" ht="18" customHeight="1">
      <c r="B458" s="705">
        <v>6171</v>
      </c>
      <c r="C458" s="706">
        <v>5172</v>
      </c>
      <c r="D458" s="707" t="s">
        <v>117</v>
      </c>
      <c r="E458" s="708">
        <v>90.63</v>
      </c>
      <c r="F458" s="709">
        <v>57.24</v>
      </c>
      <c r="G458" s="708">
        <v>24.81</v>
      </c>
      <c r="H458" s="708">
        <v>0</v>
      </c>
      <c r="I458" s="167"/>
    </row>
    <row r="459" spans="2:9" s="168" customFormat="1" ht="18" customHeight="1">
      <c r="B459" s="705">
        <v>6171</v>
      </c>
      <c r="C459" s="706">
        <v>5173</v>
      </c>
      <c r="D459" s="707" t="s">
        <v>83</v>
      </c>
      <c r="E459" s="708">
        <v>5.8</v>
      </c>
      <c r="F459" s="709">
        <v>4.46</v>
      </c>
      <c r="G459" s="708">
        <v>6.78</v>
      </c>
      <c r="H459" s="708">
        <v>6</v>
      </c>
      <c r="I459" s="167"/>
    </row>
    <row r="460" spans="2:9" s="168" customFormat="1" ht="18" customHeight="1">
      <c r="B460" s="705">
        <v>6171</v>
      </c>
      <c r="C460" s="706">
        <v>5175</v>
      </c>
      <c r="D460" s="707" t="s">
        <v>84</v>
      </c>
      <c r="E460" s="708">
        <v>34.77</v>
      </c>
      <c r="F460" s="709">
        <v>26.33</v>
      </c>
      <c r="G460" s="708">
        <v>19.92</v>
      </c>
      <c r="H460" s="708">
        <v>20</v>
      </c>
      <c r="I460" s="167"/>
    </row>
    <row r="461" spans="2:9" s="168" customFormat="1" ht="18" customHeight="1">
      <c r="B461" s="705">
        <v>6171</v>
      </c>
      <c r="C461" s="706">
        <v>5178</v>
      </c>
      <c r="D461" s="707" t="s">
        <v>118</v>
      </c>
      <c r="E461" s="708">
        <v>69.29</v>
      </c>
      <c r="F461" s="709">
        <v>69.29</v>
      </c>
      <c r="G461" s="708">
        <v>69.29</v>
      </c>
      <c r="H461" s="708">
        <v>69.29</v>
      </c>
      <c r="I461" s="167" t="s">
        <v>247</v>
      </c>
    </row>
    <row r="462" spans="2:9" s="168" customFormat="1" ht="18" customHeight="1">
      <c r="B462" s="705">
        <v>6171</v>
      </c>
      <c r="C462" s="706">
        <v>5192</v>
      </c>
      <c r="D462" s="707" t="s">
        <v>79</v>
      </c>
      <c r="E462" s="708">
        <v>60</v>
      </c>
      <c r="F462" s="709">
        <v>0</v>
      </c>
      <c r="G462" s="708">
        <v>0</v>
      </c>
      <c r="H462" s="708">
        <v>0</v>
      </c>
      <c r="I462" s="167"/>
    </row>
    <row r="463" spans="2:9" s="168" customFormat="1" ht="18" customHeight="1">
      <c r="B463" s="705">
        <v>6171</v>
      </c>
      <c r="C463" s="706">
        <v>5194</v>
      </c>
      <c r="D463" s="707" t="s">
        <v>80</v>
      </c>
      <c r="E463" s="708">
        <v>10.23</v>
      </c>
      <c r="F463" s="709">
        <v>8.88</v>
      </c>
      <c r="G463" s="708">
        <v>20.25</v>
      </c>
      <c r="H463" s="708">
        <v>10</v>
      </c>
      <c r="I463" s="167"/>
    </row>
    <row r="464" spans="2:9" s="168" customFormat="1" ht="18" customHeight="1">
      <c r="B464" s="705">
        <v>6171</v>
      </c>
      <c r="C464" s="706">
        <v>5221</v>
      </c>
      <c r="D464" s="707" t="s">
        <v>148</v>
      </c>
      <c r="E464" s="708">
        <v>0</v>
      </c>
      <c r="F464" s="709">
        <v>0</v>
      </c>
      <c r="G464" s="708">
        <v>0</v>
      </c>
      <c r="H464" s="708">
        <v>5</v>
      </c>
      <c r="I464" s="167"/>
    </row>
    <row r="465" spans="2:9" s="168" customFormat="1" ht="18" customHeight="1">
      <c r="B465" s="705">
        <v>6171</v>
      </c>
      <c r="C465" s="706">
        <v>5222</v>
      </c>
      <c r="D465" s="707" t="s">
        <v>146</v>
      </c>
      <c r="E465" s="708">
        <v>74.38</v>
      </c>
      <c r="F465" s="709">
        <v>116.8</v>
      </c>
      <c r="G465" s="708">
        <v>0</v>
      </c>
      <c r="H465" s="708">
        <v>0</v>
      </c>
      <c r="I465" s="167"/>
    </row>
    <row r="466" spans="2:9" s="168" customFormat="1" ht="18" customHeight="1">
      <c r="B466" s="705">
        <v>6171</v>
      </c>
      <c r="C466" s="706">
        <v>5321</v>
      </c>
      <c r="D466" s="707" t="s">
        <v>149</v>
      </c>
      <c r="E466" s="708">
        <v>6</v>
      </c>
      <c r="F466" s="709">
        <v>4</v>
      </c>
      <c r="G466" s="708">
        <v>2</v>
      </c>
      <c r="H466" s="708">
        <v>4</v>
      </c>
      <c r="I466" s="167"/>
    </row>
    <row r="467" spans="2:9" s="168" customFormat="1" ht="18" customHeight="1">
      <c r="B467" s="705">
        <v>6171</v>
      </c>
      <c r="C467" s="706">
        <v>5329</v>
      </c>
      <c r="D467" s="707" t="s">
        <v>150</v>
      </c>
      <c r="E467" s="708">
        <v>53.82</v>
      </c>
      <c r="F467" s="709">
        <v>26.38</v>
      </c>
      <c r="G467" s="708">
        <v>0</v>
      </c>
      <c r="H467" s="708">
        <v>0</v>
      </c>
      <c r="I467" s="167"/>
    </row>
    <row r="468" spans="2:9" s="168" customFormat="1" ht="18" customHeight="1">
      <c r="B468" s="705">
        <v>6171</v>
      </c>
      <c r="C468" s="706">
        <v>5361</v>
      </c>
      <c r="D468" s="707" t="s">
        <v>119</v>
      </c>
      <c r="E468" s="708">
        <v>2.4</v>
      </c>
      <c r="F468" s="709">
        <v>5.5</v>
      </c>
      <c r="G468" s="708">
        <v>3.05</v>
      </c>
      <c r="H468" s="708">
        <v>6</v>
      </c>
      <c r="I468" s="167"/>
    </row>
    <row r="469" spans="2:9" s="168" customFormat="1" ht="18" customHeight="1">
      <c r="B469" s="705">
        <v>6171</v>
      </c>
      <c r="C469" s="706">
        <v>5362</v>
      </c>
      <c r="D469" s="707" t="s">
        <v>120</v>
      </c>
      <c r="E469" s="708">
        <v>6.56</v>
      </c>
      <c r="F469" s="709">
        <v>19.73</v>
      </c>
      <c r="G469" s="708">
        <v>8.97</v>
      </c>
      <c r="H469" s="708">
        <v>11</v>
      </c>
      <c r="I469" s="167"/>
    </row>
    <row r="470" spans="2:9" s="168" customFormat="1" ht="18" customHeight="1">
      <c r="B470" s="705">
        <v>6171</v>
      </c>
      <c r="C470" s="706">
        <v>5499</v>
      </c>
      <c r="D470" s="707" t="s">
        <v>104</v>
      </c>
      <c r="E470" s="708">
        <v>82.67</v>
      </c>
      <c r="F470" s="709">
        <v>104.32</v>
      </c>
      <c r="G470" s="708">
        <v>146.83</v>
      </c>
      <c r="H470" s="708">
        <v>90</v>
      </c>
      <c r="I470" s="167"/>
    </row>
    <row r="471" spans="2:9" s="168" customFormat="1" ht="18" customHeight="1">
      <c r="B471" s="705">
        <v>6171</v>
      </c>
      <c r="C471" s="706">
        <v>5660</v>
      </c>
      <c r="D471" s="707" t="s">
        <v>156</v>
      </c>
      <c r="E471" s="708">
        <v>0</v>
      </c>
      <c r="F471" s="709">
        <v>2</v>
      </c>
      <c r="G471" s="708">
        <v>0</v>
      </c>
      <c r="H471" s="708">
        <v>0</v>
      </c>
      <c r="I471" s="167"/>
    </row>
    <row r="472" spans="2:9" s="168" customFormat="1" ht="18" customHeight="1">
      <c r="B472" s="705">
        <v>6171</v>
      </c>
      <c r="C472" s="706">
        <v>6119</v>
      </c>
      <c r="D472" s="707" t="s">
        <v>89</v>
      </c>
      <c r="E472" s="708">
        <v>0</v>
      </c>
      <c r="F472" s="709">
        <v>0</v>
      </c>
      <c r="G472" s="708">
        <v>0</v>
      </c>
      <c r="H472" s="708">
        <v>0</v>
      </c>
      <c r="I472" s="167"/>
    </row>
    <row r="473" spans="2:9" s="168" customFormat="1" ht="18" customHeight="1">
      <c r="B473" s="705">
        <v>6171</v>
      </c>
      <c r="C473" s="706">
        <v>6122</v>
      </c>
      <c r="D473" s="707" t="s">
        <v>94</v>
      </c>
      <c r="E473" s="708">
        <v>56.88</v>
      </c>
      <c r="F473" s="709">
        <v>0</v>
      </c>
      <c r="G473" s="708">
        <v>0</v>
      </c>
      <c r="H473" s="708">
        <v>0</v>
      </c>
      <c r="I473" s="167"/>
    </row>
    <row r="474" spans="2:9" s="817" customFormat="1" ht="18" customHeight="1">
      <c r="B474" s="812">
        <v>6171</v>
      </c>
      <c r="C474" s="813" t="s">
        <v>19</v>
      </c>
      <c r="D474" s="814" t="s">
        <v>55</v>
      </c>
      <c r="E474" s="815">
        <f>SUM(E436:E473)</f>
        <v>3963.94</v>
      </c>
      <c r="F474" s="818">
        <f>SUM(F436:F473)</f>
        <v>3962.24</v>
      </c>
      <c r="G474" s="815">
        <f>SUM(G436:G473)</f>
        <v>3789.450000000001</v>
      </c>
      <c r="H474" s="815">
        <f>SUM(H436:H473)</f>
        <v>3769.29</v>
      </c>
      <c r="I474" s="816"/>
    </row>
    <row r="475" spans="1:9" s="717" customFormat="1" ht="18" customHeight="1" thickBot="1">
      <c r="A475" s="778"/>
      <c r="B475" s="743">
        <v>617</v>
      </c>
      <c r="C475" s="744" t="s">
        <v>21</v>
      </c>
      <c r="D475" s="745" t="s">
        <v>56</v>
      </c>
      <c r="E475" s="746">
        <f>E474</f>
        <v>3963.94</v>
      </c>
      <c r="F475" s="765">
        <f>F474</f>
        <v>3962.24</v>
      </c>
      <c r="G475" s="746">
        <f>G474</f>
        <v>3789.450000000001</v>
      </c>
      <c r="H475" s="823">
        <f>H474</f>
        <v>3769.29</v>
      </c>
      <c r="I475" s="716"/>
    </row>
    <row r="476" spans="2:9" s="778" customFormat="1" ht="18" customHeight="1">
      <c r="B476" s="749"/>
      <c r="C476" s="749"/>
      <c r="D476" s="749"/>
      <c r="E476" s="750"/>
      <c r="F476" s="750"/>
      <c r="G476" s="750"/>
      <c r="H476" s="750"/>
      <c r="I476" s="777"/>
    </row>
    <row r="477" spans="2:9" s="778" customFormat="1" ht="18" customHeight="1" thickBot="1">
      <c r="B477" s="863"/>
      <c r="C477" s="863"/>
      <c r="D477" s="863"/>
      <c r="E477" s="864"/>
      <c r="F477" s="864"/>
      <c r="G477" s="864"/>
      <c r="H477" s="864"/>
      <c r="I477" s="777"/>
    </row>
    <row r="478" spans="2:9" s="325" customFormat="1" ht="18" customHeight="1">
      <c r="B478" s="915" t="s">
        <v>15</v>
      </c>
      <c r="C478" s="917" t="s">
        <v>16</v>
      </c>
      <c r="D478" s="939" t="s">
        <v>131</v>
      </c>
      <c r="E478" s="913" t="s">
        <v>287</v>
      </c>
      <c r="F478" s="941" t="s">
        <v>286</v>
      </c>
      <c r="G478" s="913" t="s">
        <v>285</v>
      </c>
      <c r="H478" s="913" t="s">
        <v>320</v>
      </c>
      <c r="I478" s="324"/>
    </row>
    <row r="479" spans="2:9" s="325" customFormat="1" ht="18" customHeight="1" thickBot="1">
      <c r="B479" s="916"/>
      <c r="C479" s="918"/>
      <c r="D479" s="940"/>
      <c r="E479" s="914"/>
      <c r="F479" s="942"/>
      <c r="G479" s="914"/>
      <c r="H479" s="914"/>
      <c r="I479" s="324"/>
    </row>
    <row r="480" spans="1:9" s="781" customFormat="1" ht="18" customHeight="1">
      <c r="A480" s="778"/>
      <c r="B480" s="865"/>
      <c r="C480" s="866"/>
      <c r="D480" s="867"/>
      <c r="E480" s="868"/>
      <c r="F480" s="869"/>
      <c r="G480" s="868"/>
      <c r="H480" s="870"/>
      <c r="I480" s="777"/>
    </row>
    <row r="481" spans="1:9" s="168" customFormat="1" ht="18" customHeight="1">
      <c r="A481" s="728"/>
      <c r="B481" s="705">
        <v>6310</v>
      </c>
      <c r="C481" s="706">
        <v>5141</v>
      </c>
      <c r="D481" s="707" t="s">
        <v>121</v>
      </c>
      <c r="E481" s="708">
        <v>446.09</v>
      </c>
      <c r="F481" s="709">
        <v>406.18</v>
      </c>
      <c r="G481" s="708">
        <v>500.08</v>
      </c>
      <c r="H481" s="708">
        <v>467.92</v>
      </c>
      <c r="I481" s="774"/>
    </row>
    <row r="482" spans="2:9" s="168" customFormat="1" ht="18" customHeight="1">
      <c r="B482" s="705">
        <v>6310</v>
      </c>
      <c r="C482" s="706">
        <v>5163</v>
      </c>
      <c r="D482" s="707" t="s">
        <v>107</v>
      </c>
      <c r="E482" s="708">
        <v>43</v>
      </c>
      <c r="F482" s="709">
        <v>39.29</v>
      </c>
      <c r="G482" s="708">
        <v>40.05</v>
      </c>
      <c r="H482" s="708">
        <v>38</v>
      </c>
      <c r="I482" s="167"/>
    </row>
    <row r="483" spans="2:9" s="168" customFormat="1" ht="18" customHeight="1">
      <c r="B483" s="705">
        <v>6310</v>
      </c>
      <c r="C483" s="706">
        <v>5191</v>
      </c>
      <c r="D483" s="707" t="s">
        <v>122</v>
      </c>
      <c r="E483" s="708">
        <v>0.73</v>
      </c>
      <c r="F483" s="709">
        <v>0.18</v>
      </c>
      <c r="G483" s="708">
        <v>0</v>
      </c>
      <c r="H483" s="708">
        <v>0</v>
      </c>
      <c r="I483" s="167"/>
    </row>
    <row r="484" spans="2:9" s="817" customFormat="1" ht="18" customHeight="1">
      <c r="B484" s="812">
        <v>6310</v>
      </c>
      <c r="C484" s="813" t="s">
        <v>19</v>
      </c>
      <c r="D484" s="814" t="s">
        <v>58</v>
      </c>
      <c r="E484" s="815">
        <f>SUM(E481:E483)</f>
        <v>489.82</v>
      </c>
      <c r="F484" s="818">
        <f>SUM(F481:F483)</f>
        <v>445.65000000000003</v>
      </c>
      <c r="G484" s="815">
        <f>SUM(G481:G483)</f>
        <v>540.13</v>
      </c>
      <c r="H484" s="815">
        <f>SUM(H481:H483)</f>
        <v>505.92</v>
      </c>
      <c r="I484" s="816"/>
    </row>
    <row r="485" spans="2:9" s="717" customFormat="1" ht="18" customHeight="1">
      <c r="B485" s="726">
        <v>631</v>
      </c>
      <c r="C485" s="712" t="s">
        <v>21</v>
      </c>
      <c r="D485" s="713" t="s">
        <v>58</v>
      </c>
      <c r="E485" s="714">
        <f>E484</f>
        <v>489.82</v>
      </c>
      <c r="F485" s="727">
        <f>F484</f>
        <v>445.65000000000003</v>
      </c>
      <c r="G485" s="714">
        <f>G484</f>
        <v>540.13</v>
      </c>
      <c r="H485" s="714">
        <f>H484</f>
        <v>505.92</v>
      </c>
      <c r="I485" s="716"/>
    </row>
    <row r="486" spans="2:9" s="168" customFormat="1" ht="18" customHeight="1">
      <c r="B486" s="705">
        <v>6330</v>
      </c>
      <c r="C486" s="706">
        <v>5342</v>
      </c>
      <c r="D486" s="707" t="s">
        <v>123</v>
      </c>
      <c r="E486" s="708">
        <v>133.01</v>
      </c>
      <c r="F486" s="709">
        <v>136.1</v>
      </c>
      <c r="G486" s="708">
        <v>129.7</v>
      </c>
      <c r="H486" s="708">
        <v>0</v>
      </c>
      <c r="I486" s="167"/>
    </row>
    <row r="487" spans="2:9" s="168" customFormat="1" ht="18" customHeight="1">
      <c r="B487" s="705">
        <v>6330</v>
      </c>
      <c r="C487" s="706">
        <v>5345</v>
      </c>
      <c r="D487" s="707" t="s">
        <v>124</v>
      </c>
      <c r="E487" s="708">
        <v>4906</v>
      </c>
      <c r="F487" s="709">
        <v>5085</v>
      </c>
      <c r="G487" s="708">
        <v>4410.17</v>
      </c>
      <c r="H487" s="708">
        <v>0</v>
      </c>
      <c r="I487" s="167"/>
    </row>
    <row r="488" spans="2:9" s="168" customFormat="1" ht="18" customHeight="1">
      <c r="B488" s="705">
        <v>6330</v>
      </c>
      <c r="C488" s="706">
        <v>5349</v>
      </c>
      <c r="D488" s="707" t="s">
        <v>254</v>
      </c>
      <c r="E488" s="708">
        <v>0</v>
      </c>
      <c r="F488" s="709">
        <v>5.73</v>
      </c>
      <c r="G488" s="708">
        <v>100</v>
      </c>
      <c r="H488" s="708">
        <v>0</v>
      </c>
      <c r="I488" s="167"/>
    </row>
    <row r="489" spans="2:9" s="817" customFormat="1" ht="18" customHeight="1">
      <c r="B489" s="812">
        <v>6330</v>
      </c>
      <c r="C489" s="813" t="s">
        <v>19</v>
      </c>
      <c r="D489" s="814" t="s">
        <v>125</v>
      </c>
      <c r="E489" s="815">
        <f>SUM(E486:E488)</f>
        <v>5039.01</v>
      </c>
      <c r="F489" s="818">
        <f>SUM(F486:F488)</f>
        <v>5226.83</v>
      </c>
      <c r="G489" s="815">
        <f>SUM(G486:G488)</f>
        <v>4639.87</v>
      </c>
      <c r="H489" s="815">
        <f>SUM(H486:H488)</f>
        <v>0</v>
      </c>
      <c r="I489" s="816"/>
    </row>
    <row r="490" spans="2:9" s="717" customFormat="1" ht="18" customHeight="1">
      <c r="B490" s="726">
        <v>633</v>
      </c>
      <c r="C490" s="712" t="s">
        <v>21</v>
      </c>
      <c r="D490" s="713" t="s">
        <v>125</v>
      </c>
      <c r="E490" s="714">
        <f>E489</f>
        <v>5039.01</v>
      </c>
      <c r="F490" s="727">
        <f>F489</f>
        <v>5226.83</v>
      </c>
      <c r="G490" s="714">
        <f>G489</f>
        <v>4639.87</v>
      </c>
      <c r="H490" s="714">
        <f>H489</f>
        <v>0</v>
      </c>
      <c r="I490" s="167" t="s">
        <v>259</v>
      </c>
    </row>
    <row r="491" spans="2:9" s="168" customFormat="1" ht="18" customHeight="1">
      <c r="B491" s="705">
        <v>6399</v>
      </c>
      <c r="C491" s="706">
        <v>5362</v>
      </c>
      <c r="D491" s="707" t="s">
        <v>120</v>
      </c>
      <c r="E491" s="708">
        <v>354.12</v>
      </c>
      <c r="F491" s="709">
        <v>492</v>
      </c>
      <c r="G491" s="708">
        <v>342.96</v>
      </c>
      <c r="H491" s="708">
        <v>190</v>
      </c>
      <c r="I491" s="167" t="s">
        <v>160</v>
      </c>
    </row>
    <row r="492" spans="2:9" s="817" customFormat="1" ht="18" customHeight="1">
      <c r="B492" s="812">
        <v>6399</v>
      </c>
      <c r="C492" s="813" t="s">
        <v>19</v>
      </c>
      <c r="D492" s="814" t="s">
        <v>126</v>
      </c>
      <c r="E492" s="815">
        <f>E491</f>
        <v>354.12</v>
      </c>
      <c r="F492" s="818">
        <f>F491</f>
        <v>492</v>
      </c>
      <c r="G492" s="815">
        <f>G491</f>
        <v>342.96</v>
      </c>
      <c r="H492" s="815">
        <f>H491</f>
        <v>190</v>
      </c>
      <c r="I492" s="816"/>
    </row>
    <row r="493" spans="2:9" s="717" customFormat="1" ht="18" customHeight="1">
      <c r="B493" s="726">
        <v>639</v>
      </c>
      <c r="C493" s="712" t="s">
        <v>21</v>
      </c>
      <c r="D493" s="713" t="s">
        <v>126</v>
      </c>
      <c r="E493" s="714">
        <f>E491</f>
        <v>354.12</v>
      </c>
      <c r="F493" s="727">
        <f>F491</f>
        <v>492</v>
      </c>
      <c r="G493" s="714">
        <f>G491</f>
        <v>342.96</v>
      </c>
      <c r="H493" s="714">
        <f>H491</f>
        <v>190</v>
      </c>
      <c r="I493" s="716"/>
    </row>
    <row r="494" spans="2:9" s="168" customFormat="1" ht="18" customHeight="1">
      <c r="B494" s="705">
        <v>6402</v>
      </c>
      <c r="C494" s="706">
        <v>5366</v>
      </c>
      <c r="D494" s="707" t="s">
        <v>212</v>
      </c>
      <c r="E494" s="736">
        <v>0</v>
      </c>
      <c r="F494" s="709">
        <v>15.84</v>
      </c>
      <c r="G494" s="708">
        <v>0</v>
      </c>
      <c r="H494" s="708">
        <v>13.49</v>
      </c>
      <c r="I494" s="167" t="s">
        <v>249</v>
      </c>
    </row>
    <row r="495" spans="2:9" s="817" customFormat="1" ht="18" customHeight="1">
      <c r="B495" s="812">
        <v>6402</v>
      </c>
      <c r="C495" s="813" t="s">
        <v>19</v>
      </c>
      <c r="D495" s="814" t="s">
        <v>210</v>
      </c>
      <c r="E495" s="815">
        <f>E494</f>
        <v>0</v>
      </c>
      <c r="F495" s="815">
        <f>F494</f>
        <v>15.84</v>
      </c>
      <c r="G495" s="815">
        <f>G494</f>
        <v>0</v>
      </c>
      <c r="H495" s="815">
        <f>H494</f>
        <v>13.49</v>
      </c>
      <c r="I495" s="816"/>
    </row>
    <row r="496" spans="2:9" s="817" customFormat="1" ht="18" customHeight="1">
      <c r="B496" s="705">
        <v>6409</v>
      </c>
      <c r="C496" s="706">
        <v>5222</v>
      </c>
      <c r="D496" s="707" t="s">
        <v>288</v>
      </c>
      <c r="E496" s="736">
        <v>0</v>
      </c>
      <c r="F496" s="709">
        <v>0</v>
      </c>
      <c r="G496" s="708">
        <v>2.32</v>
      </c>
      <c r="H496" s="708">
        <v>0</v>
      </c>
      <c r="I496" s="816"/>
    </row>
    <row r="497" spans="2:9" s="817" customFormat="1" ht="18" customHeight="1">
      <c r="B497" s="812">
        <v>6409</v>
      </c>
      <c r="C497" s="813" t="s">
        <v>19</v>
      </c>
      <c r="D497" s="814" t="s">
        <v>288</v>
      </c>
      <c r="E497" s="815">
        <f>E496</f>
        <v>0</v>
      </c>
      <c r="F497" s="815">
        <f>F496</f>
        <v>0</v>
      </c>
      <c r="G497" s="815">
        <f>G496</f>
        <v>2.32</v>
      </c>
      <c r="H497" s="815">
        <f>H496</f>
        <v>0</v>
      </c>
      <c r="I497" s="816"/>
    </row>
    <row r="498" spans="2:9" s="717" customFormat="1" ht="18" customHeight="1">
      <c r="B498" s="726">
        <v>640</v>
      </c>
      <c r="C498" s="712" t="s">
        <v>21</v>
      </c>
      <c r="D498" s="713" t="s">
        <v>211</v>
      </c>
      <c r="E498" s="714">
        <f>E495+E497</f>
        <v>0</v>
      </c>
      <c r="F498" s="714">
        <f>F495+F497</f>
        <v>15.84</v>
      </c>
      <c r="G498" s="714">
        <f>G495+G497</f>
        <v>2.32</v>
      </c>
      <c r="H498" s="714">
        <f>H495+H497</f>
        <v>13.49</v>
      </c>
      <c r="I498" s="716"/>
    </row>
    <row r="499" spans="2:9" s="877" customFormat="1" ht="18" customHeight="1">
      <c r="B499" s="871"/>
      <c r="C499" s="872"/>
      <c r="D499" s="873"/>
      <c r="E499" s="874"/>
      <c r="F499" s="875"/>
      <c r="G499" s="874"/>
      <c r="H499" s="874"/>
      <c r="I499" s="876"/>
    </row>
    <row r="500" spans="2:9" s="817" customFormat="1" ht="18" customHeight="1">
      <c r="B500" s="878"/>
      <c r="C500" s="879" t="s">
        <v>135</v>
      </c>
      <c r="D500" s="880" t="s">
        <v>284</v>
      </c>
      <c r="E500" s="881">
        <f>E508-E505</f>
        <v>21978.033</v>
      </c>
      <c r="F500" s="882">
        <f>F508-F505</f>
        <v>20692.429999999997</v>
      </c>
      <c r="G500" s="881">
        <f>G508-G505</f>
        <v>20240.62</v>
      </c>
      <c r="H500" s="881">
        <f>H508-H505</f>
        <v>15705.500000000002</v>
      </c>
      <c r="I500" s="816"/>
    </row>
    <row r="501" spans="2:9" s="877" customFormat="1" ht="18" customHeight="1">
      <c r="B501" s="871"/>
      <c r="C501" s="872"/>
      <c r="D501" s="873"/>
      <c r="E501" s="874"/>
      <c r="F501" s="875"/>
      <c r="G501" s="874"/>
      <c r="H501" s="883"/>
      <c r="I501" s="876"/>
    </row>
    <row r="502" spans="2:9" s="877" customFormat="1" ht="18" customHeight="1">
      <c r="B502" s="871"/>
      <c r="C502" s="872"/>
      <c r="D502" s="873"/>
      <c r="E502" s="874"/>
      <c r="F502" s="875"/>
      <c r="G502" s="874"/>
      <c r="H502" s="874"/>
      <c r="I502" s="876"/>
    </row>
    <row r="503" spans="2:9" s="168" customFormat="1" ht="18" customHeight="1">
      <c r="B503" s="705"/>
      <c r="C503" s="706">
        <v>8124</v>
      </c>
      <c r="D503" s="707" t="s">
        <v>134</v>
      </c>
      <c r="E503" s="708">
        <v>1136.2</v>
      </c>
      <c r="F503" s="709">
        <v>1324.4</v>
      </c>
      <c r="G503" s="708">
        <v>2136.4</v>
      </c>
      <c r="H503" s="708">
        <v>836.4</v>
      </c>
      <c r="I503" s="167" t="s">
        <v>258</v>
      </c>
    </row>
    <row r="504" spans="2:9" s="168" customFormat="1" ht="18" customHeight="1">
      <c r="B504" s="705"/>
      <c r="C504" s="706">
        <v>8124</v>
      </c>
      <c r="D504" s="707" t="s">
        <v>134</v>
      </c>
      <c r="E504" s="708">
        <v>0</v>
      </c>
      <c r="F504" s="709">
        <v>700</v>
      </c>
      <c r="G504" s="708">
        <v>500</v>
      </c>
      <c r="H504" s="708">
        <v>600</v>
      </c>
      <c r="I504" s="167" t="s">
        <v>258</v>
      </c>
    </row>
    <row r="505" spans="2:9" s="717" customFormat="1" ht="18" customHeight="1">
      <c r="B505" s="711" t="s">
        <v>132</v>
      </c>
      <c r="C505" s="712" t="s">
        <v>21</v>
      </c>
      <c r="D505" s="713" t="s">
        <v>134</v>
      </c>
      <c r="E505" s="714">
        <f>SUM(E503:E504)</f>
        <v>1136.2</v>
      </c>
      <c r="F505" s="884">
        <f>SUM(F503:F504)</f>
        <v>2024.4</v>
      </c>
      <c r="G505" s="714">
        <f>SUM(G503:G504)</f>
        <v>2636.4</v>
      </c>
      <c r="H505" s="714">
        <f>SUM(H503:H504)</f>
        <v>1436.4</v>
      </c>
      <c r="I505" s="716"/>
    </row>
    <row r="506" spans="2:9" s="168" customFormat="1" ht="18" customHeight="1">
      <c r="B506" s="705"/>
      <c r="C506" s="706"/>
      <c r="D506" s="707"/>
      <c r="E506" s="708"/>
      <c r="F506" s="709"/>
      <c r="G506" s="708"/>
      <c r="H506" s="708"/>
      <c r="I506" s="167"/>
    </row>
    <row r="507" spans="2:9" s="325" customFormat="1" ht="18" customHeight="1">
      <c r="B507" s="787"/>
      <c r="C507" s="788"/>
      <c r="D507" s="789"/>
      <c r="E507" s="790"/>
      <c r="F507" s="791"/>
      <c r="G507" s="790"/>
      <c r="H507" s="790"/>
      <c r="I507" s="324"/>
    </row>
    <row r="508" spans="2:9" s="817" customFormat="1" ht="18" customHeight="1">
      <c r="B508" s="878"/>
      <c r="C508" s="879" t="s">
        <v>135</v>
      </c>
      <c r="D508" s="880" t="s">
        <v>187</v>
      </c>
      <c r="E508" s="881">
        <f>E162+E169+E176+E180+E187+E207+E213+E233+E243+E251+E265+E272+E276+E292+E344+E351+E358+E363+E366+E385+E411+E435+E475+E485+E490+E493+E498+E505</f>
        <v>23114.233</v>
      </c>
      <c r="F508" s="881">
        <f>F162+F169+F176+F180+F187+F207+F213+F233+F243+F251+F265+F272+F276+F292+F344+F351+F358+F363+F366+F385+F411+F435+F475+F485+F490+F493+F498+F505</f>
        <v>22716.829999999998</v>
      </c>
      <c r="G508" s="881">
        <f>G162+G169+G176+G180+G187+G207+G213+G233+G243+G251+G265+G272+G276+G292+G344+G351+G358+G363+G366+G385+G411+G435+G475+G485+G490+G493+G498+G505</f>
        <v>22877.02</v>
      </c>
      <c r="H508" s="881">
        <f>H162+H169+H176+H180+H187+H207+H213+H233+H243+H251+H265+H272+H276+H292+H344+H351+H358+H363+H366+H385+H411+H435+H475+H485+H490+H493+H498+H505</f>
        <v>17141.9</v>
      </c>
      <c r="I508" s="816"/>
    </row>
    <row r="509" spans="2:9" s="168" customFormat="1" ht="18" customHeight="1">
      <c r="B509" s="705"/>
      <c r="C509" s="706"/>
      <c r="D509" s="707"/>
      <c r="E509" s="885"/>
      <c r="F509" s="707"/>
      <c r="G509" s="708"/>
      <c r="H509" s="708"/>
      <c r="I509" s="167"/>
    </row>
    <row r="510" spans="2:9" s="168" customFormat="1" ht="18" customHeight="1">
      <c r="B510" s="705"/>
      <c r="C510" s="706"/>
      <c r="D510" s="707"/>
      <c r="E510" s="885"/>
      <c r="F510" s="707"/>
      <c r="G510" s="708"/>
      <c r="H510" s="708"/>
      <c r="I510" s="167"/>
    </row>
    <row r="511" spans="2:9" s="325" customFormat="1" ht="18" customHeight="1">
      <c r="B511" s="886"/>
      <c r="C511" s="887"/>
      <c r="D511" s="888" t="s">
        <v>129</v>
      </c>
      <c r="E511" s="889">
        <f>E146-E508</f>
        <v>-389.34300000000076</v>
      </c>
      <c r="F511" s="889">
        <f>F146-F508</f>
        <v>-608.2399999999943</v>
      </c>
      <c r="G511" s="889">
        <f>G146-G508</f>
        <v>-1473.1190000000024</v>
      </c>
      <c r="H511" s="889">
        <f>H146-H508</f>
        <v>0</v>
      </c>
      <c r="I511" s="324"/>
    </row>
    <row r="512" spans="2:9" s="168" customFormat="1" ht="18" customHeight="1" thickBot="1">
      <c r="B512" s="797"/>
      <c r="C512" s="798"/>
      <c r="D512" s="799"/>
      <c r="E512" s="345"/>
      <c r="F512" s="799"/>
      <c r="G512" s="801"/>
      <c r="H512" s="801"/>
      <c r="I512" s="167"/>
    </row>
    <row r="513" spans="2:9" s="168" customFormat="1" ht="18" customHeight="1" thickBot="1">
      <c r="B513" s="890"/>
      <c r="C513" s="890"/>
      <c r="D513" s="890"/>
      <c r="E513" s="890"/>
      <c r="F513" s="890"/>
      <c r="G513" s="891"/>
      <c r="H513" s="891"/>
      <c r="I513" s="167"/>
    </row>
    <row r="514" spans="2:9" s="168" customFormat="1" ht="18" customHeight="1">
      <c r="B514" s="892"/>
      <c r="C514" s="893"/>
      <c r="D514" s="893"/>
      <c r="E514" s="810"/>
      <c r="F514" s="773"/>
      <c r="G514" s="769"/>
      <c r="H514" s="769"/>
      <c r="I514" s="771"/>
    </row>
    <row r="515" spans="2:9" s="325" customFormat="1" ht="18" customHeight="1">
      <c r="B515" s="894"/>
      <c r="C515" s="895"/>
      <c r="D515" s="895" t="s">
        <v>136</v>
      </c>
      <c r="E515" s="896">
        <f>(E461+E481+E503+E504)*100/(E143-E133-E111-E89-SUM(E29:E37))</f>
        <v>10.59789374257253</v>
      </c>
      <c r="F515" s="896">
        <f>(F461+F481+F503+F504)*100/(F143-F133-F111-F89-SUM(F29:F37))</f>
        <v>16.362568873633816</v>
      </c>
      <c r="G515" s="896">
        <f>(G461+G481+G503+G504)*100/(G143-G133-G111-G89-SUM(G29:G37))</f>
        <v>20.689954280697897</v>
      </c>
      <c r="H515" s="896">
        <f>(H461+H481+H503+H504)*100/(H143-H133-H111-H89-SUM(H29:H37))</f>
        <v>13.226264751807745</v>
      </c>
      <c r="I515" s="897"/>
    </row>
    <row r="516" spans="2:9" s="168" customFormat="1" ht="18" customHeight="1" thickBot="1">
      <c r="B516" s="898"/>
      <c r="C516" s="899"/>
      <c r="D516" s="899"/>
      <c r="E516" s="345"/>
      <c r="F516" s="343"/>
      <c r="G516" s="344"/>
      <c r="H516" s="344"/>
      <c r="I516" s="771"/>
    </row>
    <row r="517" spans="6:9" s="168" customFormat="1" ht="18" customHeight="1">
      <c r="F517" s="169"/>
      <c r="G517" s="169"/>
      <c r="H517" s="362"/>
      <c r="I517" s="167"/>
    </row>
    <row r="518" spans="6:9" s="168" customFormat="1" ht="18" customHeight="1">
      <c r="F518" s="169"/>
      <c r="G518" s="169"/>
      <c r="H518" s="362"/>
      <c r="I518" s="167"/>
    </row>
    <row r="519" spans="6:8" s="900" customFormat="1" ht="18" customHeight="1">
      <c r="F519" s="901"/>
      <c r="G519" s="901"/>
      <c r="H519" s="902"/>
    </row>
    <row r="520" spans="4:10" s="168" customFormat="1" ht="18" customHeight="1">
      <c r="D520" s="325" t="s">
        <v>227</v>
      </c>
      <c r="F520" s="169"/>
      <c r="G520" s="169"/>
      <c r="H520" s="362"/>
      <c r="I520" s="362"/>
      <c r="J520" s="169"/>
    </row>
    <row r="521" spans="6:10" s="168" customFormat="1" ht="18" customHeight="1">
      <c r="F521" s="169"/>
      <c r="G521" s="169"/>
      <c r="H521" s="362"/>
      <c r="I521" s="362"/>
      <c r="J521" s="169"/>
    </row>
    <row r="522" spans="3:10" s="168" customFormat="1" ht="18" customHeight="1">
      <c r="C522" s="168" t="s">
        <v>160</v>
      </c>
      <c r="D522" s="168" t="s">
        <v>228</v>
      </c>
      <c r="F522" s="169"/>
      <c r="G522" s="169"/>
      <c r="H522" s="362"/>
      <c r="I522" s="362"/>
      <c r="J522" s="169"/>
    </row>
    <row r="523" spans="3:10" s="168" customFormat="1" ht="18" customHeight="1">
      <c r="C523" s="168" t="s">
        <v>162</v>
      </c>
      <c r="D523" s="168" t="s">
        <v>289</v>
      </c>
      <c r="F523" s="169"/>
      <c r="G523" s="169"/>
      <c r="H523" s="362"/>
      <c r="I523" s="362"/>
      <c r="J523" s="169"/>
    </row>
    <row r="524" spans="3:10" s="168" customFormat="1" ht="18" customHeight="1">
      <c r="C524" s="168" t="s">
        <v>163</v>
      </c>
      <c r="D524" s="168" t="s">
        <v>290</v>
      </c>
      <c r="F524" s="169"/>
      <c r="G524" s="169"/>
      <c r="H524" s="362"/>
      <c r="I524" s="362"/>
      <c r="J524" s="169"/>
    </row>
    <row r="525" spans="3:10" s="168" customFormat="1" ht="18" customHeight="1">
      <c r="C525" s="168" t="s">
        <v>164</v>
      </c>
      <c r="D525" s="168" t="s">
        <v>291</v>
      </c>
      <c r="F525" s="169"/>
      <c r="G525" s="169"/>
      <c r="H525" s="362"/>
      <c r="I525" s="362"/>
      <c r="J525" s="169"/>
    </row>
    <row r="526" spans="3:10" s="168" customFormat="1" ht="18" customHeight="1">
      <c r="C526" s="168" t="s">
        <v>165</v>
      </c>
      <c r="D526" s="168" t="s">
        <v>294</v>
      </c>
      <c r="F526" s="169"/>
      <c r="G526" s="169"/>
      <c r="H526" s="362"/>
      <c r="I526" s="362"/>
      <c r="J526" s="169"/>
    </row>
    <row r="527" spans="3:10" s="168" customFormat="1" ht="18" customHeight="1">
      <c r="C527" s="168" t="s">
        <v>169</v>
      </c>
      <c r="D527" s="168" t="s">
        <v>307</v>
      </c>
      <c r="F527" s="169"/>
      <c r="G527" s="169"/>
      <c r="H527" s="362"/>
      <c r="I527" s="362"/>
      <c r="J527" s="169"/>
    </row>
    <row r="528" spans="3:10" s="168" customFormat="1" ht="18" customHeight="1">
      <c r="C528" s="168" t="s">
        <v>166</v>
      </c>
      <c r="D528" s="168" t="s">
        <v>305</v>
      </c>
      <c r="F528" s="169"/>
      <c r="G528" s="169"/>
      <c r="H528" s="362"/>
      <c r="I528" s="362"/>
      <c r="J528" s="169"/>
    </row>
    <row r="529" spans="3:10" s="168" customFormat="1" ht="18" customHeight="1">
      <c r="C529" s="168" t="s">
        <v>185</v>
      </c>
      <c r="D529" s="168" t="s">
        <v>309</v>
      </c>
      <c r="F529" s="169"/>
      <c r="G529" s="169"/>
      <c r="H529" s="362"/>
      <c r="I529" s="362"/>
      <c r="J529" s="169"/>
    </row>
    <row r="530" spans="3:10" s="168" customFormat="1" ht="18" customHeight="1">
      <c r="C530" s="168" t="s">
        <v>188</v>
      </c>
      <c r="D530" s="168" t="s">
        <v>292</v>
      </c>
      <c r="F530" s="169"/>
      <c r="G530" s="169"/>
      <c r="H530" s="362"/>
      <c r="I530" s="362"/>
      <c r="J530" s="169"/>
    </row>
    <row r="531" spans="3:10" s="168" customFormat="1" ht="18" customHeight="1">
      <c r="C531" s="168" t="s">
        <v>192</v>
      </c>
      <c r="D531" s="168" t="s">
        <v>293</v>
      </c>
      <c r="F531" s="169"/>
      <c r="G531" s="169"/>
      <c r="H531" s="362"/>
      <c r="I531" s="362"/>
      <c r="J531" s="169"/>
    </row>
    <row r="532" spans="3:10" s="168" customFormat="1" ht="18" customHeight="1">
      <c r="C532" s="168" t="s">
        <v>194</v>
      </c>
      <c r="D532" s="168" t="s">
        <v>312</v>
      </c>
      <c r="F532" s="169"/>
      <c r="G532" s="169"/>
      <c r="H532" s="362"/>
      <c r="I532" s="362"/>
      <c r="J532" s="169"/>
    </row>
    <row r="533" spans="3:10" s="168" customFormat="1" ht="18" customHeight="1">
      <c r="C533" s="168" t="s">
        <v>224</v>
      </c>
      <c r="D533" s="168" t="s">
        <v>295</v>
      </c>
      <c r="F533" s="169"/>
      <c r="G533" s="169"/>
      <c r="H533" s="362"/>
      <c r="I533" s="362"/>
      <c r="J533" s="169"/>
    </row>
    <row r="534" spans="3:10" s="168" customFormat="1" ht="18" customHeight="1">
      <c r="C534" s="168" t="s">
        <v>226</v>
      </c>
      <c r="D534" s="168" t="s">
        <v>296</v>
      </c>
      <c r="F534" s="169"/>
      <c r="G534" s="169"/>
      <c r="H534" s="362"/>
      <c r="I534" s="362"/>
      <c r="J534" s="169"/>
    </row>
    <row r="535" spans="3:10" s="168" customFormat="1" ht="18" customHeight="1">
      <c r="C535" s="168" t="s">
        <v>239</v>
      </c>
      <c r="D535" s="168" t="s">
        <v>308</v>
      </c>
      <c r="F535" s="169"/>
      <c r="G535" s="169"/>
      <c r="H535" s="362"/>
      <c r="I535" s="362"/>
      <c r="J535" s="169"/>
    </row>
    <row r="536" spans="3:10" s="168" customFormat="1" ht="18" customHeight="1">
      <c r="C536" s="168" t="s">
        <v>240</v>
      </c>
      <c r="D536" s="168" t="s">
        <v>297</v>
      </c>
      <c r="F536" s="169"/>
      <c r="G536" s="169"/>
      <c r="H536" s="362"/>
      <c r="I536" s="362"/>
      <c r="J536" s="169"/>
    </row>
    <row r="537" spans="3:10" s="168" customFormat="1" ht="18" customHeight="1">
      <c r="C537" s="168" t="s">
        <v>242</v>
      </c>
      <c r="D537" s="168" t="s">
        <v>298</v>
      </c>
      <c r="F537" s="169"/>
      <c r="G537" s="169"/>
      <c r="H537" s="362"/>
      <c r="I537" s="362"/>
      <c r="J537" s="169"/>
    </row>
    <row r="538" spans="3:10" s="168" customFormat="1" ht="18" customHeight="1">
      <c r="C538" s="168" t="s">
        <v>243</v>
      </c>
      <c r="D538" s="168" t="s">
        <v>311</v>
      </c>
      <c r="F538" s="169"/>
      <c r="G538" s="169"/>
      <c r="H538" s="362"/>
      <c r="I538" s="362"/>
      <c r="J538" s="169"/>
    </row>
    <row r="539" spans="3:10" s="168" customFormat="1" ht="18" customHeight="1">
      <c r="C539" s="168" t="s">
        <v>245</v>
      </c>
      <c r="D539" s="168" t="s">
        <v>299</v>
      </c>
      <c r="F539" s="169"/>
      <c r="G539" s="169"/>
      <c r="H539" s="362"/>
      <c r="I539" s="362"/>
      <c r="J539" s="169"/>
    </row>
    <row r="540" spans="3:10" s="168" customFormat="1" ht="18" customHeight="1">
      <c r="C540" s="168" t="s">
        <v>246</v>
      </c>
      <c r="D540" s="168" t="s">
        <v>300</v>
      </c>
      <c r="F540" s="169"/>
      <c r="G540" s="169"/>
      <c r="H540" s="362"/>
      <c r="I540" s="362"/>
      <c r="J540" s="169"/>
    </row>
    <row r="541" spans="3:10" s="168" customFormat="1" ht="18" customHeight="1">
      <c r="C541" s="168" t="s">
        <v>247</v>
      </c>
      <c r="D541" s="168" t="s">
        <v>301</v>
      </c>
      <c r="F541" s="169"/>
      <c r="G541" s="169"/>
      <c r="H541" s="362"/>
      <c r="I541" s="362"/>
      <c r="J541" s="169"/>
    </row>
    <row r="542" spans="3:10" s="168" customFormat="1" ht="18" customHeight="1">
      <c r="C542" s="168" t="s">
        <v>249</v>
      </c>
      <c r="D542" s="168" t="s">
        <v>302</v>
      </c>
      <c r="F542" s="169"/>
      <c r="G542" s="169"/>
      <c r="H542" s="362"/>
      <c r="I542" s="362"/>
      <c r="J542" s="169"/>
    </row>
    <row r="543" spans="3:10" s="168" customFormat="1" ht="18" customHeight="1">
      <c r="C543" s="168" t="s">
        <v>258</v>
      </c>
      <c r="D543" s="168" t="s">
        <v>303</v>
      </c>
      <c r="F543" s="169"/>
      <c r="G543" s="169"/>
      <c r="H543" s="362"/>
      <c r="I543" s="362"/>
      <c r="J543" s="169"/>
    </row>
    <row r="544" spans="3:10" s="168" customFormat="1" ht="18" customHeight="1">
      <c r="C544" s="168" t="s">
        <v>259</v>
      </c>
      <c r="D544" s="168" t="s">
        <v>313</v>
      </c>
      <c r="F544" s="169"/>
      <c r="G544" s="169"/>
      <c r="H544" s="362"/>
      <c r="I544" s="362"/>
      <c r="J544" s="169"/>
    </row>
    <row r="545" spans="6:10" s="168" customFormat="1" ht="18" customHeight="1">
      <c r="F545" s="169"/>
      <c r="G545" s="169"/>
      <c r="H545" s="362"/>
      <c r="I545" s="362"/>
      <c r="J545" s="169"/>
    </row>
    <row r="546" spans="6:10" s="168" customFormat="1" ht="18" customHeight="1">
      <c r="F546" s="169"/>
      <c r="G546" s="169"/>
      <c r="H546" s="362"/>
      <c r="I546" s="362"/>
      <c r="J546" s="169"/>
    </row>
    <row r="547" spans="3:10" s="168" customFormat="1" ht="18" customHeight="1">
      <c r="C547" s="325"/>
      <c r="D547" s="325" t="s">
        <v>172</v>
      </c>
      <c r="F547" s="169"/>
      <c r="G547" s="169"/>
      <c r="H547" s="362"/>
      <c r="I547" s="362"/>
      <c r="J547" s="169"/>
    </row>
    <row r="548" spans="4:10" s="168" customFormat="1" ht="18" customHeight="1">
      <c r="D548" s="168" t="s">
        <v>304</v>
      </c>
      <c r="F548" s="169"/>
      <c r="G548" s="169"/>
      <c r="H548" s="362"/>
      <c r="I548" s="362"/>
      <c r="J548" s="169"/>
    </row>
    <row r="549" spans="4:10" s="168" customFormat="1" ht="18" customHeight="1">
      <c r="D549" s="168" t="s">
        <v>306</v>
      </c>
      <c r="F549" s="169"/>
      <c r="G549" s="169"/>
      <c r="H549" s="362"/>
      <c r="I549" s="362"/>
      <c r="J549" s="169"/>
    </row>
    <row r="550" spans="4:10" s="168" customFormat="1" ht="18" customHeight="1">
      <c r="D550" s="168" t="s">
        <v>315</v>
      </c>
      <c r="F550" s="169"/>
      <c r="G550" s="169"/>
      <c r="H550" s="362"/>
      <c r="I550" s="362"/>
      <c r="J550" s="169"/>
    </row>
    <row r="551" spans="4:10" s="168" customFormat="1" ht="18" customHeight="1">
      <c r="D551" s="168" t="s">
        <v>314</v>
      </c>
      <c r="F551" s="169"/>
      <c r="G551" s="169"/>
      <c r="H551" s="362"/>
      <c r="I551" s="362"/>
      <c r="J551" s="169"/>
    </row>
    <row r="552" spans="6:8" s="900" customFormat="1" ht="18" customHeight="1">
      <c r="F552" s="901"/>
      <c r="G552" s="901"/>
      <c r="H552" s="902"/>
    </row>
    <row r="553" spans="6:8" s="900" customFormat="1" ht="18" customHeight="1">
      <c r="F553" s="901"/>
      <c r="G553" s="901"/>
      <c r="H553" s="902"/>
    </row>
    <row r="554" spans="6:8" s="900" customFormat="1" ht="18" customHeight="1">
      <c r="F554" s="901"/>
      <c r="G554" s="901"/>
      <c r="H554" s="902"/>
    </row>
    <row r="555" spans="1:251" s="900" customFormat="1" ht="18" customHeight="1">
      <c r="A555" s="903"/>
      <c r="H555" s="943"/>
      <c r="I555" s="943"/>
      <c r="J555" s="943"/>
      <c r="K555" s="943"/>
      <c r="L555" s="909"/>
      <c r="M555" s="943"/>
      <c r="N555" s="943"/>
      <c r="O555" s="943"/>
      <c r="P555" s="943"/>
      <c r="Q555" s="943"/>
      <c r="R555" s="943"/>
      <c r="S555" s="943"/>
      <c r="T555" s="909"/>
      <c r="U555" s="943"/>
      <c r="V555" s="943"/>
      <c r="W555" s="943"/>
      <c r="X555" s="943"/>
      <c r="Y555" s="943"/>
      <c r="Z555" s="943"/>
      <c r="AA555" s="943"/>
      <c r="AB555" s="909"/>
      <c r="AC555" s="943"/>
      <c r="AD555" s="943"/>
      <c r="AE555" s="943"/>
      <c r="AF555" s="943"/>
      <c r="AG555" s="943"/>
      <c r="AH555" s="943"/>
      <c r="AI555" s="943"/>
      <c r="AJ555" s="909"/>
      <c r="AK555" s="943"/>
      <c r="AL555" s="943"/>
      <c r="AM555" s="943"/>
      <c r="AN555" s="943"/>
      <c r="AO555" s="943"/>
      <c r="AP555" s="943"/>
      <c r="AQ555" s="943"/>
      <c r="AR555" s="909"/>
      <c r="AS555" s="943"/>
      <c r="AT555" s="943"/>
      <c r="AU555" s="943"/>
      <c r="AV555" s="943"/>
      <c r="AW555" s="943"/>
      <c r="AX555" s="943"/>
      <c r="AY555" s="943"/>
      <c r="AZ555" s="909"/>
      <c r="BA555" s="943"/>
      <c r="BB555" s="943"/>
      <c r="BC555" s="943"/>
      <c r="BD555" s="943"/>
      <c r="BE555" s="943"/>
      <c r="BF555" s="943"/>
      <c r="BG555" s="943"/>
      <c r="BH555" s="909"/>
      <c r="BI555" s="943"/>
      <c r="BJ555" s="943"/>
      <c r="BK555" s="943"/>
      <c r="BL555" s="943"/>
      <c r="BM555" s="943"/>
      <c r="BN555" s="943"/>
      <c r="BO555" s="943"/>
      <c r="BP555" s="909"/>
      <c r="BQ555" s="943"/>
      <c r="BR555" s="943"/>
      <c r="BS555" s="943"/>
      <c r="BT555" s="943"/>
      <c r="BU555" s="943"/>
      <c r="BV555" s="943"/>
      <c r="BW555" s="943"/>
      <c r="BX555" s="909"/>
      <c r="BY555" s="943"/>
      <c r="BZ555" s="943"/>
      <c r="CA555" s="943"/>
      <c r="CB555" s="943"/>
      <c r="CC555" s="943"/>
      <c r="CD555" s="943"/>
      <c r="CE555" s="943"/>
      <c r="CF555" s="909"/>
      <c r="CG555" s="943"/>
      <c r="CH555" s="943"/>
      <c r="CI555" s="943"/>
      <c r="CJ555" s="943"/>
      <c r="CK555" s="943"/>
      <c r="CL555" s="943"/>
      <c r="CM555" s="943"/>
      <c r="CN555" s="909"/>
      <c r="CO555" s="943"/>
      <c r="CP555" s="943"/>
      <c r="CQ555" s="943"/>
      <c r="CR555" s="943"/>
      <c r="CS555" s="943"/>
      <c r="CT555" s="943"/>
      <c r="CU555" s="943"/>
      <c r="CV555" s="909"/>
      <c r="CW555" s="943"/>
      <c r="CX555" s="943"/>
      <c r="CY555" s="943"/>
      <c r="CZ555" s="943"/>
      <c r="DA555" s="943"/>
      <c r="DB555" s="943"/>
      <c r="DC555" s="943"/>
      <c r="DD555" s="909"/>
      <c r="DE555" s="943"/>
      <c r="DF555" s="943"/>
      <c r="DG555" s="943"/>
      <c r="DH555" s="943"/>
      <c r="DI555" s="943"/>
      <c r="DJ555" s="943"/>
      <c r="DK555" s="943"/>
      <c r="DL555" s="909"/>
      <c r="DM555" s="943"/>
      <c r="DN555" s="943"/>
      <c r="DO555" s="943"/>
      <c r="DP555" s="943"/>
      <c r="DQ555" s="943"/>
      <c r="DR555" s="943"/>
      <c r="DS555" s="943"/>
      <c r="DT555" s="909"/>
      <c r="DU555" s="943"/>
      <c r="DV555" s="943"/>
      <c r="DW555" s="943"/>
      <c r="DX555" s="943"/>
      <c r="DY555" s="943"/>
      <c r="DZ555" s="943"/>
      <c r="EA555" s="943"/>
      <c r="EB555" s="909"/>
      <c r="EC555" s="943"/>
      <c r="ED555" s="943"/>
      <c r="EE555" s="943"/>
      <c r="EF555" s="943"/>
      <c r="EG555" s="943"/>
      <c r="EH555" s="943"/>
      <c r="EI555" s="943"/>
      <c r="EJ555" s="909"/>
      <c r="EK555" s="943"/>
      <c r="EL555" s="943"/>
      <c r="EM555" s="943"/>
      <c r="EN555" s="943"/>
      <c r="EO555" s="943"/>
      <c r="EP555" s="943"/>
      <c r="EQ555" s="943"/>
      <c r="ER555" s="909"/>
      <c r="ES555" s="943"/>
      <c r="ET555" s="943"/>
      <c r="EU555" s="943"/>
      <c r="EV555" s="943"/>
      <c r="EW555" s="943"/>
      <c r="EX555" s="943"/>
      <c r="EY555" s="943"/>
      <c r="EZ555" s="909"/>
      <c r="FA555" s="943"/>
      <c r="FB555" s="943"/>
      <c r="FC555" s="943"/>
      <c r="FD555" s="943"/>
      <c r="FE555" s="943"/>
      <c r="FF555" s="943"/>
      <c r="FG555" s="943"/>
      <c r="FH555" s="909"/>
      <c r="FI555" s="943"/>
      <c r="FJ555" s="943"/>
      <c r="FK555" s="943"/>
      <c r="FL555" s="943"/>
      <c r="FM555" s="943"/>
      <c r="FN555" s="943"/>
      <c r="FO555" s="943"/>
      <c r="FP555" s="909"/>
      <c r="FQ555" s="943"/>
      <c r="FR555" s="943"/>
      <c r="FS555" s="943"/>
      <c r="FT555" s="943"/>
      <c r="FU555" s="943"/>
      <c r="FV555" s="943"/>
      <c r="FW555" s="943"/>
      <c r="FX555" s="909"/>
      <c r="FY555" s="943"/>
      <c r="FZ555" s="943"/>
      <c r="GA555" s="943"/>
      <c r="GB555" s="943"/>
      <c r="GC555" s="943"/>
      <c r="GD555" s="943"/>
      <c r="GE555" s="943"/>
      <c r="GF555" s="909"/>
      <c r="GG555" s="943"/>
      <c r="GH555" s="943"/>
      <c r="GI555" s="943"/>
      <c r="GJ555" s="943"/>
      <c r="GK555" s="943"/>
      <c r="GL555" s="943"/>
      <c r="GM555" s="943"/>
      <c r="GN555" s="909"/>
      <c r="GO555" s="943"/>
      <c r="GP555" s="943"/>
      <c r="GQ555" s="943"/>
      <c r="GR555" s="943"/>
      <c r="GS555" s="943"/>
      <c r="GT555" s="943"/>
      <c r="GU555" s="943"/>
      <c r="GV555" s="909"/>
      <c r="GW555" s="943"/>
      <c r="GX555" s="943"/>
      <c r="GY555" s="943"/>
      <c r="GZ555" s="943"/>
      <c r="HA555" s="943"/>
      <c r="HB555" s="943"/>
      <c r="HC555" s="943"/>
      <c r="HD555" s="909"/>
      <c r="HE555" s="943"/>
      <c r="HF555" s="943"/>
      <c r="HG555" s="943"/>
      <c r="HH555" s="943"/>
      <c r="HI555" s="943"/>
      <c r="HJ555" s="943"/>
      <c r="HK555" s="943"/>
      <c r="HL555" s="909"/>
      <c r="HM555" s="943"/>
      <c r="HN555" s="943"/>
      <c r="HO555" s="943"/>
      <c r="HP555" s="943"/>
      <c r="HQ555" s="943"/>
      <c r="HR555" s="943"/>
      <c r="HS555" s="943"/>
      <c r="HT555" s="909"/>
      <c r="HU555" s="943"/>
      <c r="HV555" s="943"/>
      <c r="HW555" s="943"/>
      <c r="HX555" s="943"/>
      <c r="HY555" s="943"/>
      <c r="HZ555" s="943"/>
      <c r="IA555" s="943"/>
      <c r="IB555" s="909"/>
      <c r="IC555" s="943"/>
      <c r="ID555" s="943"/>
      <c r="IE555" s="943"/>
      <c r="IF555" s="943"/>
      <c r="IG555" s="943"/>
      <c r="IH555" s="943"/>
      <c r="II555" s="943"/>
      <c r="IJ555" s="909"/>
      <c r="IK555" s="943"/>
      <c r="IL555" s="943"/>
      <c r="IM555" s="943"/>
      <c r="IN555" s="943"/>
      <c r="IO555" s="943"/>
      <c r="IP555" s="943"/>
      <c r="IQ555" s="943"/>
    </row>
    <row r="556" spans="6:8" s="900" customFormat="1" ht="18" customHeight="1">
      <c r="F556" s="901"/>
      <c r="G556" s="901"/>
      <c r="H556" s="902"/>
    </row>
    <row r="557" spans="2:8" s="900" customFormat="1" ht="18" customHeight="1">
      <c r="B557" s="903"/>
      <c r="H557" s="902"/>
    </row>
    <row r="558" spans="6:9" s="168" customFormat="1" ht="18" customHeight="1">
      <c r="F558" s="169"/>
      <c r="G558" s="169"/>
      <c r="H558" s="362"/>
      <c r="I558" s="167"/>
    </row>
    <row r="559" spans="6:9" s="168" customFormat="1" ht="18" customHeight="1">
      <c r="F559" s="169"/>
      <c r="G559" s="169"/>
      <c r="H559" s="362"/>
      <c r="I559" s="167"/>
    </row>
    <row r="560" spans="2:4" ht="15">
      <c r="B560" s="164"/>
      <c r="C560" s="164"/>
      <c r="D560" s="164"/>
    </row>
    <row r="561" spans="2:4" ht="15">
      <c r="B561" s="164"/>
      <c r="C561" s="164"/>
      <c r="D561" s="164"/>
    </row>
    <row r="562" spans="2:4" ht="15">
      <c r="B562" s="164"/>
      <c r="C562" s="164"/>
      <c r="D562" s="164"/>
    </row>
    <row r="563" spans="2:4" ht="15">
      <c r="B563" s="164"/>
      <c r="C563" s="164"/>
      <c r="D563" s="164"/>
    </row>
    <row r="564" spans="2:4" ht="15">
      <c r="B564" s="164"/>
      <c r="C564" s="164"/>
      <c r="D564" s="164"/>
    </row>
    <row r="565" spans="2:4" ht="15">
      <c r="B565" s="164"/>
      <c r="C565" s="164"/>
      <c r="D565" s="164"/>
    </row>
    <row r="566" spans="2:4" ht="15">
      <c r="B566" s="164"/>
      <c r="C566" s="164"/>
      <c r="D566" s="164"/>
    </row>
    <row r="567" spans="2:4" ht="15">
      <c r="B567" s="164"/>
      <c r="C567" s="164"/>
      <c r="D567" s="164"/>
    </row>
  </sheetData>
  <sheetProtection/>
  <mergeCells count="83">
    <mergeCell ref="IJ555:IQ555"/>
    <mergeCell ref="EZ555:FG555"/>
    <mergeCell ref="FH555:FO555"/>
    <mergeCell ref="FP555:FW555"/>
    <mergeCell ref="FX555:GE555"/>
    <mergeCell ref="IB555:II555"/>
    <mergeCell ref="GF555:GM555"/>
    <mergeCell ref="GN555:GU555"/>
    <mergeCell ref="GV555:HC555"/>
    <mergeCell ref="HD555:HK555"/>
    <mergeCell ref="EJ555:EQ555"/>
    <mergeCell ref="ER555:EY555"/>
    <mergeCell ref="BH555:BO555"/>
    <mergeCell ref="BP555:BW555"/>
    <mergeCell ref="DL555:DS555"/>
    <mergeCell ref="DT555:EA555"/>
    <mergeCell ref="EB555:EI555"/>
    <mergeCell ref="CF555:CM555"/>
    <mergeCell ref="CN555:CU555"/>
    <mergeCell ref="CV555:DC555"/>
    <mergeCell ref="HL555:HS555"/>
    <mergeCell ref="HT555:IA555"/>
    <mergeCell ref="DD555:DK555"/>
    <mergeCell ref="H555:K555"/>
    <mergeCell ref="L555:S555"/>
    <mergeCell ref="T555:AA555"/>
    <mergeCell ref="AB555:AI555"/>
    <mergeCell ref="AJ555:AQ555"/>
    <mergeCell ref="AZ555:BG555"/>
    <mergeCell ref="BX555:CE555"/>
    <mergeCell ref="AR555:AY555"/>
    <mergeCell ref="F319:F320"/>
    <mergeCell ref="G319:G320"/>
    <mergeCell ref="B478:B479"/>
    <mergeCell ref="C478:C479"/>
    <mergeCell ref="D478:D479"/>
    <mergeCell ref="E478:E479"/>
    <mergeCell ref="F478:F479"/>
    <mergeCell ref="G478:G479"/>
    <mergeCell ref="G388:G389"/>
    <mergeCell ref="B319:B320"/>
    <mergeCell ref="C319:C320"/>
    <mergeCell ref="D319:D320"/>
    <mergeCell ref="B388:B389"/>
    <mergeCell ref="C388:C389"/>
    <mergeCell ref="D388:D389"/>
    <mergeCell ref="C8:C9"/>
    <mergeCell ref="D153:G153"/>
    <mergeCell ref="H155:H156"/>
    <mergeCell ref="D8:D9"/>
    <mergeCell ref="E8:E9"/>
    <mergeCell ref="F8:F9"/>
    <mergeCell ref="F76:F77"/>
    <mergeCell ref="F155:F156"/>
    <mergeCell ref="G155:G156"/>
    <mergeCell ref="G76:G77"/>
    <mergeCell ref="B155:B156"/>
    <mergeCell ref="C155:C156"/>
    <mergeCell ref="H76:H77"/>
    <mergeCell ref="B76:B77"/>
    <mergeCell ref="C76:C77"/>
    <mergeCell ref="D76:D77"/>
    <mergeCell ref="E76:E77"/>
    <mergeCell ref="B2:H3"/>
    <mergeCell ref="D6:G6"/>
    <mergeCell ref="B8:B9"/>
    <mergeCell ref="H388:H389"/>
    <mergeCell ref="D155:D156"/>
    <mergeCell ref="E155:E156"/>
    <mergeCell ref="G8:G9"/>
    <mergeCell ref="H8:H9"/>
    <mergeCell ref="F388:F389"/>
    <mergeCell ref="E319:E320"/>
    <mergeCell ref="H478:H479"/>
    <mergeCell ref="H236:H237"/>
    <mergeCell ref="B236:B237"/>
    <mergeCell ref="C236:C237"/>
    <mergeCell ref="D236:D237"/>
    <mergeCell ref="E236:E237"/>
    <mergeCell ref="F236:F237"/>
    <mergeCell ref="G236:G237"/>
    <mergeCell ref="E388:E389"/>
    <mergeCell ref="H319:H320"/>
  </mergeCells>
  <printOptions/>
  <pageMargins left="0.7874015748031497" right="0.5905511811023623" top="0.6692913385826772" bottom="0.6692913385826772" header="0.5118110236220472" footer="0.5118110236220472"/>
  <pageSetup horizontalDpi="600" verticalDpi="600" orientation="portrait" paperSize="9" scale="40" r:id="rId1"/>
  <headerFooter alignWithMargins="0">
    <oddFooter>&amp;CStránka &amp;P</oddFooter>
  </headerFooter>
  <rowBreaks count="6" manualBreakCount="6">
    <brk id="74" max="255" man="1"/>
    <brk id="151" max="255" man="1"/>
    <brk id="234" max="9" man="1"/>
    <brk id="317" max="9" man="1"/>
    <brk id="386" max="255" man="1"/>
    <brk id="47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R559"/>
  <sheetViews>
    <sheetView zoomScale="75" zoomScaleNormal="75" zoomScalePageLayoutView="50" workbookViewId="0" topLeftCell="A67">
      <selection activeCell="Q101" sqref="Q101"/>
    </sheetView>
  </sheetViews>
  <sheetFormatPr defaultColWidth="9.00390625" defaultRowHeight="12.75"/>
  <cols>
    <col min="1" max="1" width="13.875" style="0" customWidth="1"/>
    <col min="2" max="3" width="12.75390625" style="0" customWidth="1"/>
    <col min="4" max="4" width="91.375" style="0" customWidth="1"/>
    <col min="5" max="5" width="22.75390625" style="0" customWidth="1"/>
    <col min="6" max="7" width="22.75390625" style="2" customWidth="1"/>
    <col min="8" max="8" width="22.75390625" style="0" customWidth="1"/>
    <col min="9" max="9" width="21.625" style="359" customWidth="1"/>
    <col min="10" max="10" width="5.25390625" style="13" customWidth="1"/>
  </cols>
  <sheetData>
    <row r="1" ht="14.25">
      <c r="D1" s="323"/>
    </row>
    <row r="2" spans="4:7" ht="15" customHeight="1">
      <c r="D2" s="954" t="s">
        <v>204</v>
      </c>
      <c r="E2" s="954"/>
      <c r="F2" s="954"/>
      <c r="G2" s="954"/>
    </row>
    <row r="3" spans="4:7" ht="15" customHeight="1">
      <c r="D3" s="954"/>
      <c r="E3" s="954"/>
      <c r="F3" s="954"/>
      <c r="G3" s="954"/>
    </row>
    <row r="6" spans="4:7" ht="25.5" customHeight="1">
      <c r="D6" s="952" t="s">
        <v>179</v>
      </c>
      <c r="E6" s="953"/>
      <c r="F6" s="953"/>
      <c r="G6" s="953"/>
    </row>
    <row r="7" ht="13.5" thickBot="1"/>
    <row r="8" spans="2:10" s="325" customFormat="1" ht="30" customHeight="1">
      <c r="B8" s="946" t="s">
        <v>15</v>
      </c>
      <c r="C8" s="948" t="s">
        <v>16</v>
      </c>
      <c r="D8" s="950" t="s">
        <v>131</v>
      </c>
      <c r="E8" s="913" t="s">
        <v>130</v>
      </c>
      <c r="F8" s="910" t="s">
        <v>203</v>
      </c>
      <c r="G8" s="910" t="s">
        <v>282</v>
      </c>
      <c r="H8" s="941" t="s">
        <v>252</v>
      </c>
      <c r="I8" s="910" t="s">
        <v>278</v>
      </c>
      <c r="J8" s="324"/>
    </row>
    <row r="9" spans="2:10" s="325" customFormat="1" ht="30" customHeight="1" thickBot="1">
      <c r="B9" s="947"/>
      <c r="C9" s="949"/>
      <c r="D9" s="951"/>
      <c r="E9" s="914"/>
      <c r="F9" s="911"/>
      <c r="G9" s="911"/>
      <c r="H9" s="942"/>
      <c r="I9" s="911"/>
      <c r="J9" s="324"/>
    </row>
    <row r="10" spans="2:10" s="178" customFormat="1" ht="30" customHeight="1">
      <c r="B10" s="172"/>
      <c r="C10" s="173"/>
      <c r="D10" s="174"/>
      <c r="E10" s="175"/>
      <c r="F10" s="176"/>
      <c r="G10" s="176"/>
      <c r="H10" s="177"/>
      <c r="I10" s="384"/>
      <c r="J10" s="30"/>
    </row>
    <row r="11" spans="2:10" s="185" customFormat="1" ht="30" customHeight="1">
      <c r="B11" s="186"/>
      <c r="C11" s="187">
        <v>1111</v>
      </c>
      <c r="D11" s="188" t="s">
        <v>0</v>
      </c>
      <c r="E11" s="189">
        <v>1910.04</v>
      </c>
      <c r="F11" s="189">
        <v>2073</v>
      </c>
      <c r="G11" s="189">
        <v>2073</v>
      </c>
      <c r="H11" s="190">
        <v>2090.09</v>
      </c>
      <c r="I11" s="376">
        <v>2300</v>
      </c>
      <c r="J11" s="184"/>
    </row>
    <row r="12" spans="2:10" s="185" customFormat="1" ht="30" customHeight="1">
      <c r="B12" s="186"/>
      <c r="C12" s="187">
        <v>1112</v>
      </c>
      <c r="D12" s="188" t="s">
        <v>1</v>
      </c>
      <c r="E12" s="189">
        <v>1155.22</v>
      </c>
      <c r="F12" s="189">
        <v>1150</v>
      </c>
      <c r="G12" s="189">
        <v>1150</v>
      </c>
      <c r="H12" s="190">
        <v>547</v>
      </c>
      <c r="I12" s="376">
        <v>800</v>
      </c>
      <c r="J12" s="184"/>
    </row>
    <row r="13" spans="2:10" s="185" customFormat="1" ht="30" customHeight="1">
      <c r="B13" s="186"/>
      <c r="C13" s="187">
        <v>1113</v>
      </c>
      <c r="D13" s="188" t="s">
        <v>2</v>
      </c>
      <c r="E13" s="189">
        <v>114.68</v>
      </c>
      <c r="F13" s="189">
        <v>117</v>
      </c>
      <c r="G13" s="189">
        <v>117</v>
      </c>
      <c r="H13" s="190">
        <v>133.45</v>
      </c>
      <c r="I13" s="376">
        <v>100</v>
      </c>
      <c r="J13" s="184"/>
    </row>
    <row r="14" spans="2:10" s="185" customFormat="1" ht="30" customHeight="1">
      <c r="B14" s="186"/>
      <c r="C14" s="187">
        <v>1121</v>
      </c>
      <c r="D14" s="188" t="s">
        <v>3</v>
      </c>
      <c r="E14" s="189">
        <v>2191.21</v>
      </c>
      <c r="F14" s="189">
        <v>2451</v>
      </c>
      <c r="G14" s="189">
        <v>2451</v>
      </c>
      <c r="H14" s="190">
        <v>2424.06</v>
      </c>
      <c r="I14" s="376">
        <v>3000</v>
      </c>
      <c r="J14" s="184"/>
    </row>
    <row r="15" spans="2:10" s="185" customFormat="1" ht="30" customHeight="1">
      <c r="B15" s="186"/>
      <c r="C15" s="187">
        <v>1122</v>
      </c>
      <c r="D15" s="188" t="s">
        <v>4</v>
      </c>
      <c r="E15" s="189">
        <v>354.12</v>
      </c>
      <c r="F15" s="189">
        <v>355</v>
      </c>
      <c r="G15" s="189">
        <v>492</v>
      </c>
      <c r="H15" s="190">
        <v>492</v>
      </c>
      <c r="I15" s="376">
        <v>270</v>
      </c>
      <c r="J15" s="184" t="s">
        <v>160</v>
      </c>
    </row>
    <row r="16" spans="2:10" s="185" customFormat="1" ht="30" customHeight="1">
      <c r="B16" s="186"/>
      <c r="C16" s="187">
        <v>1211</v>
      </c>
      <c r="D16" s="188" t="s">
        <v>5</v>
      </c>
      <c r="E16" s="189">
        <v>3537.22</v>
      </c>
      <c r="F16" s="189">
        <v>3732</v>
      </c>
      <c r="G16" s="189">
        <v>3732</v>
      </c>
      <c r="H16" s="190">
        <v>3671.92</v>
      </c>
      <c r="I16" s="376">
        <v>4500</v>
      </c>
      <c r="J16" s="184"/>
    </row>
    <row r="17" spans="2:10" s="185" customFormat="1" ht="30" customHeight="1">
      <c r="B17" s="186"/>
      <c r="C17" s="187">
        <v>1334</v>
      </c>
      <c r="D17" s="188" t="s">
        <v>208</v>
      </c>
      <c r="E17" s="189">
        <v>0</v>
      </c>
      <c r="F17" s="189">
        <v>0</v>
      </c>
      <c r="G17" s="189">
        <v>0</v>
      </c>
      <c r="H17" s="190">
        <v>3.22</v>
      </c>
      <c r="I17" s="376">
        <v>0</v>
      </c>
      <c r="J17" s="184"/>
    </row>
    <row r="18" spans="2:10" s="185" customFormat="1" ht="30" customHeight="1">
      <c r="B18" s="186"/>
      <c r="C18" s="187">
        <v>1337</v>
      </c>
      <c r="D18" s="188" t="s">
        <v>196</v>
      </c>
      <c r="E18" s="189">
        <v>533.31</v>
      </c>
      <c r="F18" s="189">
        <v>580</v>
      </c>
      <c r="G18" s="189">
        <v>580</v>
      </c>
      <c r="H18" s="190">
        <v>519.24</v>
      </c>
      <c r="I18" s="376">
        <v>550</v>
      </c>
      <c r="J18" s="184"/>
    </row>
    <row r="19" spans="2:10" s="185" customFormat="1" ht="30" customHeight="1">
      <c r="B19" s="186"/>
      <c r="C19" s="187">
        <v>1341</v>
      </c>
      <c r="D19" s="188" t="s">
        <v>6</v>
      </c>
      <c r="E19" s="189">
        <v>22.46</v>
      </c>
      <c r="F19" s="189">
        <v>22</v>
      </c>
      <c r="G19" s="189">
        <v>22</v>
      </c>
      <c r="H19" s="190">
        <v>22.12</v>
      </c>
      <c r="I19" s="376">
        <v>22</v>
      </c>
      <c r="J19" s="184"/>
    </row>
    <row r="20" spans="2:10" s="185" customFormat="1" ht="30" customHeight="1">
      <c r="B20" s="186"/>
      <c r="C20" s="187">
        <v>1343</v>
      </c>
      <c r="D20" s="188" t="s">
        <v>7</v>
      </c>
      <c r="E20" s="189">
        <v>2.95</v>
      </c>
      <c r="F20" s="189">
        <v>5</v>
      </c>
      <c r="G20" s="189">
        <v>5</v>
      </c>
      <c r="H20" s="190">
        <v>6.55</v>
      </c>
      <c r="I20" s="376">
        <v>6</v>
      </c>
      <c r="J20" s="184"/>
    </row>
    <row r="21" spans="2:10" s="185" customFormat="1" ht="30" customHeight="1">
      <c r="B21" s="186"/>
      <c r="C21" s="187">
        <v>1345</v>
      </c>
      <c r="D21" s="188" t="s">
        <v>8</v>
      </c>
      <c r="E21" s="189">
        <v>6.55</v>
      </c>
      <c r="F21" s="189">
        <v>3</v>
      </c>
      <c r="G21" s="189">
        <v>3</v>
      </c>
      <c r="H21" s="190">
        <v>4.65</v>
      </c>
      <c r="I21" s="376">
        <v>3</v>
      </c>
      <c r="J21" s="184"/>
    </row>
    <row r="22" spans="2:10" s="185" customFormat="1" ht="30" customHeight="1">
      <c r="B22" s="186"/>
      <c r="C22" s="187">
        <v>1347</v>
      </c>
      <c r="D22" s="188" t="s">
        <v>9</v>
      </c>
      <c r="E22" s="189">
        <v>40</v>
      </c>
      <c r="F22" s="189">
        <v>50</v>
      </c>
      <c r="G22" s="189">
        <v>50</v>
      </c>
      <c r="H22" s="190">
        <v>40</v>
      </c>
      <c r="I22" s="376">
        <v>50</v>
      </c>
      <c r="J22" s="184"/>
    </row>
    <row r="23" spans="2:10" s="185" customFormat="1" ht="30" customHeight="1">
      <c r="B23" s="186"/>
      <c r="C23" s="187">
        <v>1351</v>
      </c>
      <c r="D23" s="188" t="s">
        <v>10</v>
      </c>
      <c r="E23" s="189">
        <v>17.01</v>
      </c>
      <c r="F23" s="189">
        <v>16</v>
      </c>
      <c r="G23" s="189">
        <v>16</v>
      </c>
      <c r="H23" s="190">
        <v>17.38</v>
      </c>
      <c r="I23" s="376">
        <v>16</v>
      </c>
      <c r="J23" s="184"/>
    </row>
    <row r="24" spans="2:10" s="185" customFormat="1" ht="30" customHeight="1">
      <c r="B24" s="186"/>
      <c r="C24" s="187">
        <v>1361</v>
      </c>
      <c r="D24" s="188" t="s">
        <v>11</v>
      </c>
      <c r="E24" s="189">
        <v>78.31</v>
      </c>
      <c r="F24" s="189">
        <v>65</v>
      </c>
      <c r="G24" s="189">
        <v>65</v>
      </c>
      <c r="H24" s="190">
        <v>71.12</v>
      </c>
      <c r="I24" s="376">
        <v>75</v>
      </c>
      <c r="J24" s="184"/>
    </row>
    <row r="25" spans="2:10" s="185" customFormat="1" ht="30" customHeight="1">
      <c r="B25" s="186"/>
      <c r="C25" s="187">
        <v>1511</v>
      </c>
      <c r="D25" s="188" t="s">
        <v>12</v>
      </c>
      <c r="E25" s="189">
        <v>496.15</v>
      </c>
      <c r="F25" s="189">
        <v>500</v>
      </c>
      <c r="G25" s="189">
        <v>500</v>
      </c>
      <c r="H25" s="190">
        <v>411.04</v>
      </c>
      <c r="I25" s="370">
        <v>500</v>
      </c>
      <c r="J25" s="184"/>
    </row>
    <row r="26" spans="2:10" s="185" customFormat="1" ht="30" customHeight="1">
      <c r="B26" s="186"/>
      <c r="C26" s="187">
        <v>2460</v>
      </c>
      <c r="D26" s="188" t="s">
        <v>13</v>
      </c>
      <c r="E26" s="189">
        <v>93.5</v>
      </c>
      <c r="F26" s="189">
        <v>85</v>
      </c>
      <c r="G26" s="189">
        <v>85</v>
      </c>
      <c r="H26" s="190">
        <v>104.2</v>
      </c>
      <c r="I26" s="370">
        <v>9</v>
      </c>
      <c r="J26" s="184" t="s">
        <v>162</v>
      </c>
    </row>
    <row r="27" spans="2:10" s="185" customFormat="1" ht="30" customHeight="1">
      <c r="B27" s="186"/>
      <c r="C27" s="187">
        <v>4111</v>
      </c>
      <c r="D27" s="188" t="s">
        <v>137</v>
      </c>
      <c r="E27" s="189">
        <v>75.4</v>
      </c>
      <c r="F27" s="189">
        <v>0</v>
      </c>
      <c r="G27" s="189">
        <v>50</v>
      </c>
      <c r="H27" s="190">
        <v>50</v>
      </c>
      <c r="I27" s="376">
        <v>0</v>
      </c>
      <c r="J27" s="184"/>
    </row>
    <row r="28" spans="2:10" s="185" customFormat="1" ht="30" customHeight="1">
      <c r="B28" s="186"/>
      <c r="C28" s="187">
        <v>4112</v>
      </c>
      <c r="D28" s="188" t="s">
        <v>231</v>
      </c>
      <c r="E28" s="189">
        <v>670.53</v>
      </c>
      <c r="F28" s="189">
        <v>735.4</v>
      </c>
      <c r="G28" s="189">
        <v>735.4</v>
      </c>
      <c r="H28" s="190">
        <v>735.39</v>
      </c>
      <c r="I28" s="370">
        <v>736.5</v>
      </c>
      <c r="J28" s="184"/>
    </row>
    <row r="29" spans="2:10" s="185" customFormat="1" ht="30" customHeight="1">
      <c r="B29" s="186"/>
      <c r="C29" s="187">
        <v>4116</v>
      </c>
      <c r="D29" s="188" t="s">
        <v>220</v>
      </c>
      <c r="E29" s="189">
        <v>226</v>
      </c>
      <c r="F29" s="189">
        <v>238</v>
      </c>
      <c r="G29" s="189">
        <v>260.9</v>
      </c>
      <c r="H29" s="190">
        <v>172.57</v>
      </c>
      <c r="I29" s="370">
        <v>195</v>
      </c>
      <c r="J29" s="184" t="s">
        <v>163</v>
      </c>
    </row>
    <row r="30" spans="2:10" s="185" customFormat="1" ht="30" customHeight="1">
      <c r="B30" s="186"/>
      <c r="C30" s="187">
        <v>4121</v>
      </c>
      <c r="D30" s="188" t="s">
        <v>140</v>
      </c>
      <c r="E30" s="189">
        <v>114</v>
      </c>
      <c r="F30" s="189">
        <v>110</v>
      </c>
      <c r="G30" s="189">
        <v>110</v>
      </c>
      <c r="H30" s="190">
        <v>136.5</v>
      </c>
      <c r="I30" s="370">
        <v>140</v>
      </c>
      <c r="J30" s="184" t="s">
        <v>164</v>
      </c>
    </row>
    <row r="31" spans="2:10" s="185" customFormat="1" ht="30" customHeight="1">
      <c r="B31" s="186"/>
      <c r="C31" s="187">
        <v>4122</v>
      </c>
      <c r="D31" s="188" t="s">
        <v>141</v>
      </c>
      <c r="E31" s="189">
        <v>176.47</v>
      </c>
      <c r="F31" s="189">
        <v>0</v>
      </c>
      <c r="G31" s="189">
        <v>197.9</v>
      </c>
      <c r="H31" s="190">
        <v>197.79</v>
      </c>
      <c r="I31" s="370">
        <v>0</v>
      </c>
      <c r="J31" s="184"/>
    </row>
    <row r="32" spans="2:10" s="185" customFormat="1" ht="30" customHeight="1">
      <c r="B32" s="186"/>
      <c r="C32" s="187">
        <v>4129</v>
      </c>
      <c r="D32" s="188" t="s">
        <v>142</v>
      </c>
      <c r="E32" s="189">
        <v>2.6</v>
      </c>
      <c r="F32" s="189">
        <v>0</v>
      </c>
      <c r="G32" s="189">
        <v>0</v>
      </c>
      <c r="H32" s="190">
        <v>0.65</v>
      </c>
      <c r="I32" s="370">
        <v>0</v>
      </c>
      <c r="J32" s="184"/>
    </row>
    <row r="33" spans="2:10" s="185" customFormat="1" ht="30" customHeight="1">
      <c r="B33" s="186"/>
      <c r="C33" s="187">
        <v>4134</v>
      </c>
      <c r="D33" s="188" t="s">
        <v>14</v>
      </c>
      <c r="E33" s="189">
        <v>5039.01</v>
      </c>
      <c r="F33" s="189">
        <v>0</v>
      </c>
      <c r="G33" s="189">
        <v>0</v>
      </c>
      <c r="H33" s="190">
        <v>5226.83</v>
      </c>
      <c r="I33" s="370">
        <v>0</v>
      </c>
      <c r="J33" s="184"/>
    </row>
    <row r="34" spans="2:10" s="185" customFormat="1" ht="30" customHeight="1">
      <c r="B34" s="186"/>
      <c r="C34" s="187">
        <v>4213</v>
      </c>
      <c r="D34" s="188" t="s">
        <v>143</v>
      </c>
      <c r="E34" s="189">
        <v>457</v>
      </c>
      <c r="F34" s="189">
        <v>0</v>
      </c>
      <c r="G34" s="189">
        <v>0</v>
      </c>
      <c r="H34" s="190">
        <v>0</v>
      </c>
      <c r="I34" s="370">
        <v>51</v>
      </c>
      <c r="J34" s="184"/>
    </row>
    <row r="35" spans="2:10" s="185" customFormat="1" ht="30" customHeight="1">
      <c r="B35" s="186"/>
      <c r="C35" s="187">
        <v>4216</v>
      </c>
      <c r="D35" s="188" t="s">
        <v>153</v>
      </c>
      <c r="E35" s="189">
        <v>480</v>
      </c>
      <c r="F35" s="189">
        <v>0</v>
      </c>
      <c r="G35" s="189">
        <v>0</v>
      </c>
      <c r="H35" s="190">
        <v>0</v>
      </c>
      <c r="I35" s="370">
        <v>0</v>
      </c>
      <c r="J35" s="184"/>
    </row>
    <row r="36" spans="2:10" s="185" customFormat="1" ht="30" customHeight="1">
      <c r="B36" s="186"/>
      <c r="C36" s="187">
        <v>4222</v>
      </c>
      <c r="D36" s="188" t="s">
        <v>152</v>
      </c>
      <c r="E36" s="189">
        <v>130</v>
      </c>
      <c r="F36" s="189">
        <v>0</v>
      </c>
      <c r="G36" s="189">
        <v>0</v>
      </c>
      <c r="H36" s="190">
        <v>0</v>
      </c>
      <c r="I36" s="370">
        <v>0</v>
      </c>
      <c r="J36" s="184"/>
    </row>
    <row r="37" spans="2:10" s="185" customFormat="1" ht="30" customHeight="1">
      <c r="B37" s="186"/>
      <c r="C37" s="187">
        <v>4229</v>
      </c>
      <c r="D37" s="188" t="s">
        <v>144</v>
      </c>
      <c r="E37" s="189">
        <v>321.76</v>
      </c>
      <c r="F37" s="189">
        <v>0</v>
      </c>
      <c r="G37" s="189">
        <v>0</v>
      </c>
      <c r="H37" s="190">
        <v>0</v>
      </c>
      <c r="I37" s="370">
        <v>0</v>
      </c>
      <c r="J37" s="184"/>
    </row>
    <row r="38" spans="2:10" s="204" customFormat="1" ht="30" customHeight="1">
      <c r="B38" s="217" t="s">
        <v>132</v>
      </c>
      <c r="C38" s="199" t="s">
        <v>21</v>
      </c>
      <c r="D38" s="200" t="s">
        <v>182</v>
      </c>
      <c r="E38" s="201">
        <f>SUM(E11:E37)</f>
        <v>18245.499999999996</v>
      </c>
      <c r="F38" s="201">
        <f>SUM(F11:F37)</f>
        <v>12287.4</v>
      </c>
      <c r="G38" s="201">
        <f>SUM(G11:G37)</f>
        <v>12695.199999999999</v>
      </c>
      <c r="H38" s="202">
        <f>SUM(H11:H37)</f>
        <v>17077.77</v>
      </c>
      <c r="I38" s="371">
        <f>SUM(I11:I37)</f>
        <v>13323.5</v>
      </c>
      <c r="J38" s="203"/>
    </row>
    <row r="39" spans="2:10" s="185" customFormat="1" ht="30" customHeight="1">
      <c r="B39" s="186">
        <v>1031</v>
      </c>
      <c r="C39" s="187">
        <v>2111</v>
      </c>
      <c r="D39" s="188" t="s">
        <v>18</v>
      </c>
      <c r="E39" s="189">
        <v>221.59</v>
      </c>
      <c r="F39" s="189">
        <v>230</v>
      </c>
      <c r="G39" s="189">
        <v>285</v>
      </c>
      <c r="H39" s="190">
        <v>321.88</v>
      </c>
      <c r="I39" s="375">
        <v>620</v>
      </c>
      <c r="J39" s="184" t="s">
        <v>165</v>
      </c>
    </row>
    <row r="40" spans="2:10" s="275" customFormat="1" ht="30" customHeight="1">
      <c r="B40" s="254">
        <v>1031</v>
      </c>
      <c r="C40" s="255" t="s">
        <v>19</v>
      </c>
      <c r="D40" s="256" t="s">
        <v>20</v>
      </c>
      <c r="E40" s="257">
        <f>E39</f>
        <v>221.59</v>
      </c>
      <c r="F40" s="257">
        <f aca="true" t="shared" si="0" ref="F40:I41">F39</f>
        <v>230</v>
      </c>
      <c r="G40" s="257">
        <f t="shared" si="0"/>
        <v>285</v>
      </c>
      <c r="H40" s="258">
        <f t="shared" si="0"/>
        <v>321.88</v>
      </c>
      <c r="I40" s="372">
        <f t="shared" si="0"/>
        <v>620</v>
      </c>
      <c r="J40" s="274"/>
    </row>
    <row r="41" spans="2:10" s="204" customFormat="1" ht="30" customHeight="1">
      <c r="B41" s="198">
        <v>103</v>
      </c>
      <c r="C41" s="199" t="s">
        <v>21</v>
      </c>
      <c r="D41" s="200" t="s">
        <v>22</v>
      </c>
      <c r="E41" s="201">
        <f>E40</f>
        <v>221.59</v>
      </c>
      <c r="F41" s="201">
        <f t="shared" si="0"/>
        <v>230</v>
      </c>
      <c r="G41" s="201">
        <f t="shared" si="0"/>
        <v>285</v>
      </c>
      <c r="H41" s="202">
        <f t="shared" si="0"/>
        <v>321.88</v>
      </c>
      <c r="I41" s="371">
        <f>I40</f>
        <v>620</v>
      </c>
      <c r="J41" s="203"/>
    </row>
    <row r="42" spans="2:11" s="185" customFormat="1" ht="30" customHeight="1">
      <c r="B42" s="186">
        <v>2141</v>
      </c>
      <c r="C42" s="187">
        <v>2111</v>
      </c>
      <c r="D42" s="188" t="s">
        <v>18</v>
      </c>
      <c r="E42" s="189">
        <v>0.65</v>
      </c>
      <c r="F42" s="189">
        <v>1</v>
      </c>
      <c r="G42" s="189">
        <v>1</v>
      </c>
      <c r="H42" s="190">
        <v>0.08</v>
      </c>
      <c r="I42" s="370">
        <v>1</v>
      </c>
      <c r="J42" s="184"/>
      <c r="K42" s="237"/>
    </row>
    <row r="43" spans="2:10" s="260" customFormat="1" ht="30" customHeight="1">
      <c r="B43" s="254">
        <v>2141</v>
      </c>
      <c r="C43" s="255" t="s">
        <v>19</v>
      </c>
      <c r="D43" s="256" t="s">
        <v>197</v>
      </c>
      <c r="E43" s="257">
        <f>E42</f>
        <v>0.65</v>
      </c>
      <c r="F43" s="257">
        <f aca="true" t="shared" si="1" ref="F43:H44">F42</f>
        <v>1</v>
      </c>
      <c r="G43" s="257">
        <f t="shared" si="1"/>
        <v>1</v>
      </c>
      <c r="H43" s="258">
        <f t="shared" si="1"/>
        <v>0.08</v>
      </c>
      <c r="I43" s="372">
        <f>I42</f>
        <v>1</v>
      </c>
      <c r="J43" s="259"/>
    </row>
    <row r="44" spans="2:10" s="204" customFormat="1" ht="30" customHeight="1">
      <c r="B44" s="198">
        <v>214</v>
      </c>
      <c r="C44" s="199" t="s">
        <v>21</v>
      </c>
      <c r="D44" s="200" t="s">
        <v>197</v>
      </c>
      <c r="E44" s="201">
        <f>E43</f>
        <v>0.65</v>
      </c>
      <c r="F44" s="201">
        <f t="shared" si="1"/>
        <v>1</v>
      </c>
      <c r="G44" s="201">
        <f t="shared" si="1"/>
        <v>1</v>
      </c>
      <c r="H44" s="202">
        <f t="shared" si="1"/>
        <v>0.08</v>
      </c>
      <c r="I44" s="371">
        <f>I43</f>
        <v>1</v>
      </c>
      <c r="J44" s="203"/>
    </row>
    <row r="45" spans="2:10" s="185" customFormat="1" ht="30" customHeight="1">
      <c r="B45" s="186">
        <v>2310</v>
      </c>
      <c r="C45" s="187">
        <v>2111</v>
      </c>
      <c r="D45" s="188" t="s">
        <v>18</v>
      </c>
      <c r="E45" s="189">
        <v>0.36</v>
      </c>
      <c r="F45" s="189">
        <v>0</v>
      </c>
      <c r="G45" s="189">
        <v>0</v>
      </c>
      <c r="H45" s="190">
        <v>0</v>
      </c>
      <c r="I45" s="370">
        <v>0</v>
      </c>
      <c r="J45" s="184"/>
    </row>
    <row r="46" spans="2:10" s="260" customFormat="1" ht="30" customHeight="1">
      <c r="B46" s="254">
        <v>2310</v>
      </c>
      <c r="C46" s="255" t="s">
        <v>19</v>
      </c>
      <c r="D46" s="256" t="s">
        <v>23</v>
      </c>
      <c r="E46" s="257">
        <f>E45</f>
        <v>0.36</v>
      </c>
      <c r="F46" s="257">
        <f aca="true" t="shared" si="2" ref="F46:I47">F45</f>
        <v>0</v>
      </c>
      <c r="G46" s="257">
        <f t="shared" si="2"/>
        <v>0</v>
      </c>
      <c r="H46" s="258">
        <f t="shared" si="2"/>
        <v>0</v>
      </c>
      <c r="I46" s="372">
        <f t="shared" si="2"/>
        <v>0</v>
      </c>
      <c r="J46" s="259"/>
    </row>
    <row r="47" spans="2:10" s="204" customFormat="1" ht="30" customHeight="1">
      <c r="B47" s="198">
        <v>231</v>
      </c>
      <c r="C47" s="199" t="s">
        <v>21</v>
      </c>
      <c r="D47" s="200" t="s">
        <v>23</v>
      </c>
      <c r="E47" s="201">
        <f>E46</f>
        <v>0.36</v>
      </c>
      <c r="F47" s="201">
        <f t="shared" si="2"/>
        <v>0</v>
      </c>
      <c r="G47" s="201">
        <f t="shared" si="2"/>
        <v>0</v>
      </c>
      <c r="H47" s="202">
        <f t="shared" si="2"/>
        <v>0</v>
      </c>
      <c r="I47" s="371">
        <f>I46</f>
        <v>0</v>
      </c>
      <c r="J47" s="203"/>
    </row>
    <row r="48" spans="2:10" s="185" customFormat="1" ht="30" customHeight="1">
      <c r="B48" s="186">
        <v>2321</v>
      </c>
      <c r="C48" s="187">
        <v>2111</v>
      </c>
      <c r="D48" s="188" t="s">
        <v>18</v>
      </c>
      <c r="E48" s="189">
        <v>118.17</v>
      </c>
      <c r="F48" s="189">
        <v>130</v>
      </c>
      <c r="G48" s="189">
        <v>160</v>
      </c>
      <c r="H48" s="190">
        <v>117.27</v>
      </c>
      <c r="I48" s="370">
        <v>135</v>
      </c>
      <c r="J48" s="184"/>
    </row>
    <row r="49" spans="2:10" s="260" customFormat="1" ht="30" customHeight="1">
      <c r="B49" s="254">
        <v>2321</v>
      </c>
      <c r="C49" s="255" t="s">
        <v>19</v>
      </c>
      <c r="D49" s="256" t="s">
        <v>59</v>
      </c>
      <c r="E49" s="257">
        <f>E48</f>
        <v>118.17</v>
      </c>
      <c r="F49" s="257">
        <f aca="true" t="shared" si="3" ref="F49:H50">F48</f>
        <v>130</v>
      </c>
      <c r="G49" s="257">
        <f t="shared" si="3"/>
        <v>160</v>
      </c>
      <c r="H49" s="258">
        <f t="shared" si="3"/>
        <v>117.27</v>
      </c>
      <c r="I49" s="372">
        <f>I48</f>
        <v>135</v>
      </c>
      <c r="J49" s="259"/>
    </row>
    <row r="50" spans="2:10" s="204" customFormat="1" ht="30" customHeight="1">
      <c r="B50" s="198">
        <v>232</v>
      </c>
      <c r="C50" s="199" t="s">
        <v>21</v>
      </c>
      <c r="D50" s="200" t="s">
        <v>60</v>
      </c>
      <c r="E50" s="201">
        <f>E49</f>
        <v>118.17</v>
      </c>
      <c r="F50" s="201">
        <f t="shared" si="3"/>
        <v>130</v>
      </c>
      <c r="G50" s="201">
        <f t="shared" si="3"/>
        <v>160</v>
      </c>
      <c r="H50" s="202">
        <f t="shared" si="3"/>
        <v>117.27</v>
      </c>
      <c r="I50" s="371">
        <f>I49</f>
        <v>135</v>
      </c>
      <c r="J50" s="203"/>
    </row>
    <row r="51" spans="2:10" s="185" customFormat="1" ht="30" customHeight="1">
      <c r="B51" s="186">
        <v>3111</v>
      </c>
      <c r="C51" s="187">
        <v>2111</v>
      </c>
      <c r="D51" s="188" t="s">
        <v>18</v>
      </c>
      <c r="E51" s="189">
        <v>23.96</v>
      </c>
      <c r="F51" s="189">
        <v>32</v>
      </c>
      <c r="G51" s="189">
        <v>32</v>
      </c>
      <c r="H51" s="190">
        <v>25.84</v>
      </c>
      <c r="I51" s="370">
        <v>32</v>
      </c>
      <c r="J51" s="184"/>
    </row>
    <row r="52" spans="2:10" s="185" customFormat="1" ht="30" customHeight="1">
      <c r="B52" s="186">
        <v>3111</v>
      </c>
      <c r="C52" s="187">
        <v>2324</v>
      </c>
      <c r="D52" s="188" t="s">
        <v>24</v>
      </c>
      <c r="E52" s="189">
        <v>10.39</v>
      </c>
      <c r="F52" s="189">
        <v>0</v>
      </c>
      <c r="G52" s="189">
        <v>0</v>
      </c>
      <c r="H52" s="190">
        <v>0</v>
      </c>
      <c r="I52" s="370">
        <v>0</v>
      </c>
      <c r="J52" s="184"/>
    </row>
    <row r="53" spans="2:10" s="260" customFormat="1" ht="30" customHeight="1">
      <c r="B53" s="254">
        <v>3111</v>
      </c>
      <c r="C53" s="255" t="s">
        <v>19</v>
      </c>
      <c r="D53" s="256" t="s">
        <v>25</v>
      </c>
      <c r="E53" s="257">
        <f>SUM(E51:E52)</f>
        <v>34.35</v>
      </c>
      <c r="F53" s="257">
        <f>SUM(F51:F52)</f>
        <v>32</v>
      </c>
      <c r="G53" s="257">
        <f>SUM(G51:G52)</f>
        <v>32</v>
      </c>
      <c r="H53" s="258">
        <f>SUM(H51:H52)</f>
        <v>25.84</v>
      </c>
      <c r="I53" s="372">
        <f>SUM(I51:I52)</f>
        <v>32</v>
      </c>
      <c r="J53" s="259"/>
    </row>
    <row r="54" spans="2:10" s="185" customFormat="1" ht="30" customHeight="1">
      <c r="B54" s="186">
        <v>3113</v>
      </c>
      <c r="C54" s="187">
        <v>2111</v>
      </c>
      <c r="D54" s="188" t="s">
        <v>18</v>
      </c>
      <c r="E54" s="189">
        <v>126.34</v>
      </c>
      <c r="F54" s="189">
        <v>160</v>
      </c>
      <c r="G54" s="189">
        <v>160</v>
      </c>
      <c r="H54" s="190">
        <v>135.62</v>
      </c>
      <c r="I54" s="370">
        <v>140</v>
      </c>
      <c r="J54" s="184" t="s">
        <v>169</v>
      </c>
    </row>
    <row r="55" spans="2:10" s="185" customFormat="1" ht="30" customHeight="1">
      <c r="B55" s="186">
        <v>3113</v>
      </c>
      <c r="C55" s="187">
        <v>2132</v>
      </c>
      <c r="D55" s="188" t="s">
        <v>26</v>
      </c>
      <c r="E55" s="189">
        <v>12.39</v>
      </c>
      <c r="F55" s="189">
        <v>10</v>
      </c>
      <c r="G55" s="189">
        <v>10</v>
      </c>
      <c r="H55" s="190">
        <v>3.62</v>
      </c>
      <c r="I55" s="370">
        <v>8</v>
      </c>
      <c r="J55" s="184"/>
    </row>
    <row r="56" spans="2:10" s="185" customFormat="1" ht="30" customHeight="1">
      <c r="B56" s="186">
        <v>3113</v>
      </c>
      <c r="C56" s="187">
        <v>2324</v>
      </c>
      <c r="D56" s="188" t="s">
        <v>24</v>
      </c>
      <c r="E56" s="189">
        <v>138.33</v>
      </c>
      <c r="F56" s="189">
        <v>50</v>
      </c>
      <c r="G56" s="189">
        <v>50</v>
      </c>
      <c r="H56" s="190">
        <v>50.41</v>
      </c>
      <c r="I56" s="370">
        <v>50</v>
      </c>
      <c r="J56" s="184"/>
    </row>
    <row r="57" spans="2:10" s="260" customFormat="1" ht="30" customHeight="1">
      <c r="B57" s="254">
        <v>3113</v>
      </c>
      <c r="C57" s="255" t="s">
        <v>19</v>
      </c>
      <c r="D57" s="256" t="s">
        <v>27</v>
      </c>
      <c r="E57" s="257">
        <f>SUM(E54:E56)</f>
        <v>277.06000000000006</v>
      </c>
      <c r="F57" s="257">
        <f>SUM(F54:F56)</f>
        <v>220</v>
      </c>
      <c r="G57" s="257">
        <f>SUM(G54:G56)</f>
        <v>220</v>
      </c>
      <c r="H57" s="258">
        <f>SUM(H54:H56)</f>
        <v>189.65</v>
      </c>
      <c r="I57" s="372">
        <f>SUM(I54:I56)</f>
        <v>198</v>
      </c>
      <c r="J57" s="259"/>
    </row>
    <row r="58" spans="2:10" s="204" customFormat="1" ht="30" customHeight="1">
      <c r="B58" s="198">
        <v>311</v>
      </c>
      <c r="C58" s="199" t="s">
        <v>21</v>
      </c>
      <c r="D58" s="200" t="s">
        <v>28</v>
      </c>
      <c r="E58" s="201">
        <f>E53+E57</f>
        <v>311.4100000000001</v>
      </c>
      <c r="F58" s="201">
        <f>F53+F57</f>
        <v>252</v>
      </c>
      <c r="G58" s="201">
        <f>G53+G57</f>
        <v>252</v>
      </c>
      <c r="H58" s="202">
        <f>H53+H57</f>
        <v>215.49</v>
      </c>
      <c r="I58" s="371">
        <f>I53+I57</f>
        <v>230</v>
      </c>
      <c r="J58" s="203"/>
    </row>
    <row r="59" spans="2:10" s="185" customFormat="1" ht="30" customHeight="1">
      <c r="B59" s="186">
        <v>3141</v>
      </c>
      <c r="C59" s="187">
        <v>2111</v>
      </c>
      <c r="D59" s="188" t="s">
        <v>18</v>
      </c>
      <c r="E59" s="189">
        <v>140</v>
      </c>
      <c r="F59" s="189">
        <v>180</v>
      </c>
      <c r="G59" s="189">
        <v>180</v>
      </c>
      <c r="H59" s="190">
        <v>141.36</v>
      </c>
      <c r="I59" s="370">
        <v>179</v>
      </c>
      <c r="J59" s="184"/>
    </row>
    <row r="60" spans="2:10" s="260" customFormat="1" ht="30" customHeight="1">
      <c r="B60" s="254">
        <v>3141</v>
      </c>
      <c r="C60" s="255" t="s">
        <v>19</v>
      </c>
      <c r="D60" s="256" t="s">
        <v>29</v>
      </c>
      <c r="E60" s="257">
        <f>E59</f>
        <v>140</v>
      </c>
      <c r="F60" s="257">
        <f aca="true" t="shared" si="4" ref="F60:H61">F59</f>
        <v>180</v>
      </c>
      <c r="G60" s="257">
        <f t="shared" si="4"/>
        <v>180</v>
      </c>
      <c r="H60" s="258">
        <f t="shared" si="4"/>
        <v>141.36</v>
      </c>
      <c r="I60" s="372">
        <f>I59</f>
        <v>179</v>
      </c>
      <c r="J60" s="259"/>
    </row>
    <row r="61" spans="2:10" s="204" customFormat="1" ht="30" customHeight="1">
      <c r="B61" s="198">
        <v>314</v>
      </c>
      <c r="C61" s="199" t="s">
        <v>21</v>
      </c>
      <c r="D61" s="200" t="s">
        <v>30</v>
      </c>
      <c r="E61" s="201">
        <f>E60</f>
        <v>140</v>
      </c>
      <c r="F61" s="201">
        <f t="shared" si="4"/>
        <v>180</v>
      </c>
      <c r="G61" s="201">
        <f t="shared" si="4"/>
        <v>180</v>
      </c>
      <c r="H61" s="202">
        <f t="shared" si="4"/>
        <v>141.36</v>
      </c>
      <c r="I61" s="371">
        <f>I60</f>
        <v>179</v>
      </c>
      <c r="J61" s="203"/>
    </row>
    <row r="62" spans="2:10" s="185" customFormat="1" ht="30" customHeight="1">
      <c r="B62" s="186">
        <v>3314</v>
      </c>
      <c r="C62" s="187">
        <v>2111</v>
      </c>
      <c r="D62" s="188" t="s">
        <v>18</v>
      </c>
      <c r="E62" s="189">
        <v>4.42</v>
      </c>
      <c r="F62" s="189">
        <v>6</v>
      </c>
      <c r="G62" s="189">
        <v>6</v>
      </c>
      <c r="H62" s="190">
        <v>4.2</v>
      </c>
      <c r="I62" s="370">
        <v>5</v>
      </c>
      <c r="J62" s="184"/>
    </row>
    <row r="63" spans="2:10" s="185" customFormat="1" ht="30" customHeight="1">
      <c r="B63" s="186">
        <v>3314</v>
      </c>
      <c r="C63" s="187">
        <v>2324</v>
      </c>
      <c r="D63" s="188" t="s">
        <v>24</v>
      </c>
      <c r="E63" s="189">
        <v>0</v>
      </c>
      <c r="F63" s="189">
        <v>0</v>
      </c>
      <c r="G63" s="189">
        <v>3</v>
      </c>
      <c r="H63" s="190">
        <v>2.64</v>
      </c>
      <c r="I63" s="370">
        <v>0</v>
      </c>
      <c r="J63" s="184"/>
    </row>
    <row r="64" spans="2:10" s="260" customFormat="1" ht="30" customHeight="1">
      <c r="B64" s="254">
        <v>3314</v>
      </c>
      <c r="C64" s="255" t="s">
        <v>19</v>
      </c>
      <c r="D64" s="256" t="s">
        <v>31</v>
      </c>
      <c r="E64" s="257">
        <f>E62</f>
        <v>4.42</v>
      </c>
      <c r="F64" s="257">
        <f>F62+F63</f>
        <v>6</v>
      </c>
      <c r="G64" s="257">
        <f>G62+G63</f>
        <v>9</v>
      </c>
      <c r="H64" s="257">
        <f>H62+H63</f>
        <v>6.84</v>
      </c>
      <c r="I64" s="372">
        <f>I62+I63</f>
        <v>5</v>
      </c>
      <c r="J64" s="259"/>
    </row>
    <row r="65" spans="2:10" s="185" customFormat="1" ht="30" customHeight="1">
      <c r="B65" s="186">
        <v>3315</v>
      </c>
      <c r="C65" s="187">
        <v>2111</v>
      </c>
      <c r="D65" s="188" t="s">
        <v>18</v>
      </c>
      <c r="E65" s="189">
        <v>0.51</v>
      </c>
      <c r="F65" s="189">
        <v>2</v>
      </c>
      <c r="G65" s="189">
        <v>2</v>
      </c>
      <c r="H65" s="190">
        <v>0</v>
      </c>
      <c r="I65" s="370">
        <v>3</v>
      </c>
      <c r="J65" s="184"/>
    </row>
    <row r="66" spans="2:10" s="185" customFormat="1" ht="30" customHeight="1">
      <c r="B66" s="186">
        <v>3315</v>
      </c>
      <c r="C66" s="187">
        <v>2324</v>
      </c>
      <c r="D66" s="188" t="s">
        <v>24</v>
      </c>
      <c r="E66" s="189">
        <v>0</v>
      </c>
      <c r="F66" s="189">
        <v>0</v>
      </c>
      <c r="G66" s="189">
        <v>3</v>
      </c>
      <c r="H66" s="190">
        <v>2.64</v>
      </c>
      <c r="I66" s="370">
        <v>0</v>
      </c>
      <c r="J66" s="184"/>
    </row>
    <row r="67" spans="2:11" s="260" customFormat="1" ht="30" customHeight="1">
      <c r="B67" s="254">
        <v>3315</v>
      </c>
      <c r="C67" s="255" t="s">
        <v>19</v>
      </c>
      <c r="D67" s="256" t="s">
        <v>32</v>
      </c>
      <c r="E67" s="257">
        <f>E65</f>
        <v>0.51</v>
      </c>
      <c r="F67" s="257">
        <f>F65+F66</f>
        <v>2</v>
      </c>
      <c r="G67" s="257">
        <f>G65+G66</f>
        <v>5</v>
      </c>
      <c r="H67" s="257">
        <f>H65+H66</f>
        <v>2.64</v>
      </c>
      <c r="I67" s="372">
        <f>I65+I66</f>
        <v>3</v>
      </c>
      <c r="J67" s="259"/>
      <c r="K67" s="276"/>
    </row>
    <row r="68" spans="2:10" s="204" customFormat="1" ht="30" customHeight="1">
      <c r="B68" s="198">
        <v>331</v>
      </c>
      <c r="C68" s="199" t="s">
        <v>21</v>
      </c>
      <c r="D68" s="200" t="s">
        <v>33</v>
      </c>
      <c r="E68" s="201">
        <f>E64+E67</f>
        <v>4.93</v>
      </c>
      <c r="F68" s="201">
        <f>F64+F67</f>
        <v>8</v>
      </c>
      <c r="G68" s="201">
        <f>G64+G67</f>
        <v>14</v>
      </c>
      <c r="H68" s="202">
        <f>H64+H67</f>
        <v>9.48</v>
      </c>
      <c r="I68" s="371">
        <f>I64+I67</f>
        <v>8</v>
      </c>
      <c r="J68" s="203"/>
    </row>
    <row r="69" spans="2:10" s="204" customFormat="1" ht="30" customHeight="1">
      <c r="B69" s="245">
        <v>3326</v>
      </c>
      <c r="C69" s="246">
        <v>2321</v>
      </c>
      <c r="D69" s="247" t="s">
        <v>205</v>
      </c>
      <c r="E69" s="189">
        <v>0</v>
      </c>
      <c r="F69" s="205">
        <v>0</v>
      </c>
      <c r="G69" s="205">
        <v>200</v>
      </c>
      <c r="H69" s="248">
        <v>200</v>
      </c>
      <c r="I69" s="373">
        <v>0</v>
      </c>
      <c r="J69" s="203"/>
    </row>
    <row r="70" spans="2:10" s="204" customFormat="1" ht="30" customHeight="1">
      <c r="B70" s="245">
        <v>3326</v>
      </c>
      <c r="C70" s="246">
        <v>2324</v>
      </c>
      <c r="D70" s="188" t="s">
        <v>24</v>
      </c>
      <c r="E70" s="189">
        <v>0</v>
      </c>
      <c r="F70" s="205">
        <v>0</v>
      </c>
      <c r="G70" s="205">
        <v>0</v>
      </c>
      <c r="H70" s="248">
        <v>0</v>
      </c>
      <c r="I70" s="373">
        <v>0</v>
      </c>
      <c r="J70" s="203"/>
    </row>
    <row r="71" spans="2:10" s="204" customFormat="1" ht="30" customHeight="1">
      <c r="B71" s="277">
        <v>3326</v>
      </c>
      <c r="C71" s="278" t="s">
        <v>19</v>
      </c>
      <c r="D71" s="261" t="s">
        <v>215</v>
      </c>
      <c r="E71" s="264">
        <f>SUM(E69:E70)</f>
        <v>0</v>
      </c>
      <c r="F71" s="264">
        <f>SUM(F69:F70)</f>
        <v>0</v>
      </c>
      <c r="G71" s="264">
        <f>SUM(G69:G70)</f>
        <v>200</v>
      </c>
      <c r="H71" s="264">
        <f>SUM(H69:H70)</f>
        <v>200</v>
      </c>
      <c r="I71" s="374">
        <f>SUM(I69:I70)</f>
        <v>0</v>
      </c>
      <c r="J71" s="203"/>
    </row>
    <row r="72" spans="2:10" s="260" customFormat="1" ht="30" customHeight="1" thickBot="1">
      <c r="B72" s="283">
        <v>332</v>
      </c>
      <c r="C72" s="284" t="s">
        <v>21</v>
      </c>
      <c r="D72" s="285" t="s">
        <v>155</v>
      </c>
      <c r="E72" s="377">
        <f>E71</f>
        <v>0</v>
      </c>
      <c r="F72" s="377">
        <f>F71</f>
        <v>0</v>
      </c>
      <c r="G72" s="377">
        <f>G71</f>
        <v>200</v>
      </c>
      <c r="H72" s="377">
        <f>H71</f>
        <v>200</v>
      </c>
      <c r="I72" s="378">
        <f>I71</f>
        <v>0</v>
      </c>
      <c r="J72" s="259"/>
    </row>
    <row r="73" spans="1:10" s="292" customFormat="1" ht="30" customHeight="1">
      <c r="A73" s="293"/>
      <c r="B73" s="294"/>
      <c r="C73" s="294"/>
      <c r="D73" s="294"/>
      <c r="E73" s="295"/>
      <c r="F73" s="295"/>
      <c r="G73" s="295"/>
      <c r="H73" s="295"/>
      <c r="I73" s="360"/>
      <c r="J73" s="291"/>
    </row>
    <row r="74" spans="1:10" s="292" customFormat="1" ht="24" customHeight="1">
      <c r="A74" s="293"/>
      <c r="B74" s="944"/>
      <c r="C74" s="945"/>
      <c r="D74" s="945"/>
      <c r="E74" s="945"/>
      <c r="F74" s="945"/>
      <c r="G74" s="945"/>
      <c r="H74" s="945"/>
      <c r="I74" s="360"/>
      <c r="J74" s="291"/>
    </row>
    <row r="75" spans="1:10" s="292" customFormat="1" ht="24" customHeight="1" thickBot="1">
      <c r="A75" s="293"/>
      <c r="B75" s="317"/>
      <c r="C75" s="317"/>
      <c r="D75" s="317"/>
      <c r="E75" s="318"/>
      <c r="F75" s="318"/>
      <c r="G75" s="318"/>
      <c r="H75" s="318"/>
      <c r="I75" s="360"/>
      <c r="J75" s="291"/>
    </row>
    <row r="76" spans="2:10" s="325" customFormat="1" ht="30" customHeight="1">
      <c r="B76" s="946" t="s">
        <v>15</v>
      </c>
      <c r="C76" s="948" t="s">
        <v>16</v>
      </c>
      <c r="D76" s="950" t="s">
        <v>131</v>
      </c>
      <c r="E76" s="913" t="s">
        <v>130</v>
      </c>
      <c r="F76" s="910" t="s">
        <v>203</v>
      </c>
      <c r="G76" s="910" t="s">
        <v>282</v>
      </c>
      <c r="H76" s="941" t="s">
        <v>252</v>
      </c>
      <c r="I76" s="910" t="s">
        <v>278</v>
      </c>
      <c r="J76" s="324"/>
    </row>
    <row r="77" spans="2:10" s="325" customFormat="1" ht="30" customHeight="1" thickBot="1">
      <c r="B77" s="947"/>
      <c r="C77" s="949"/>
      <c r="D77" s="951"/>
      <c r="E77" s="914"/>
      <c r="F77" s="911"/>
      <c r="G77" s="911"/>
      <c r="H77" s="942"/>
      <c r="I77" s="911"/>
      <c r="J77" s="324"/>
    </row>
    <row r="78" spans="2:10" s="4" customFormat="1" ht="30" customHeight="1">
      <c r="B78" s="299"/>
      <c r="C78" s="300"/>
      <c r="D78" s="300"/>
      <c r="E78" s="301"/>
      <c r="F78" s="302"/>
      <c r="G78" s="302"/>
      <c r="H78" s="303"/>
      <c r="I78" s="302"/>
      <c r="J78" s="16"/>
    </row>
    <row r="79" spans="2:10" s="204" customFormat="1" ht="30" customHeight="1">
      <c r="B79" s="186">
        <v>3349</v>
      </c>
      <c r="C79" s="187">
        <v>2111</v>
      </c>
      <c r="D79" s="188" t="s">
        <v>18</v>
      </c>
      <c r="E79" s="189">
        <v>10.19</v>
      </c>
      <c r="F79" s="205">
        <v>12</v>
      </c>
      <c r="G79" s="205">
        <v>12</v>
      </c>
      <c r="H79" s="248">
        <v>11.72</v>
      </c>
      <c r="I79" s="205">
        <v>12</v>
      </c>
      <c r="J79" s="203"/>
    </row>
    <row r="80" spans="2:10" s="185" customFormat="1" ht="30" customHeight="1">
      <c r="B80" s="254">
        <v>3349</v>
      </c>
      <c r="C80" s="255" t="s">
        <v>19</v>
      </c>
      <c r="D80" s="256" t="s">
        <v>34</v>
      </c>
      <c r="E80" s="280">
        <f aca="true" t="shared" si="5" ref="E80:I81">E79</f>
        <v>10.19</v>
      </c>
      <c r="F80" s="280">
        <f t="shared" si="5"/>
        <v>12</v>
      </c>
      <c r="G80" s="280">
        <f t="shared" si="5"/>
        <v>12</v>
      </c>
      <c r="H80" s="280">
        <f t="shared" si="5"/>
        <v>11.72</v>
      </c>
      <c r="I80" s="280">
        <f t="shared" si="5"/>
        <v>12</v>
      </c>
      <c r="J80" s="184"/>
    </row>
    <row r="81" spans="2:10" s="185" customFormat="1" ht="30" customHeight="1">
      <c r="B81" s="198">
        <v>334</v>
      </c>
      <c r="C81" s="199" t="s">
        <v>21</v>
      </c>
      <c r="D81" s="200" t="s">
        <v>35</v>
      </c>
      <c r="E81" s="379">
        <f t="shared" si="5"/>
        <v>10.19</v>
      </c>
      <c r="F81" s="379">
        <f t="shared" si="5"/>
        <v>12</v>
      </c>
      <c r="G81" s="379">
        <f t="shared" si="5"/>
        <v>12</v>
      </c>
      <c r="H81" s="379">
        <f t="shared" si="5"/>
        <v>11.72</v>
      </c>
      <c r="I81" s="379">
        <f t="shared" si="5"/>
        <v>12</v>
      </c>
      <c r="J81" s="184"/>
    </row>
    <row r="82" spans="2:10" s="260" customFormat="1" ht="30" customHeight="1">
      <c r="B82" s="186">
        <v>3399</v>
      </c>
      <c r="C82" s="187">
        <v>2111</v>
      </c>
      <c r="D82" s="188" t="s">
        <v>18</v>
      </c>
      <c r="E82" s="189">
        <v>4.54</v>
      </c>
      <c r="F82" s="205">
        <v>2</v>
      </c>
      <c r="G82" s="205">
        <v>2</v>
      </c>
      <c r="H82" s="248">
        <v>0</v>
      </c>
      <c r="I82" s="205">
        <v>2</v>
      </c>
      <c r="J82" s="259"/>
    </row>
    <row r="83" spans="2:10" s="204" customFormat="1" ht="30" customHeight="1">
      <c r="B83" s="186">
        <v>3399</v>
      </c>
      <c r="C83" s="187">
        <v>2112</v>
      </c>
      <c r="D83" s="188" t="s">
        <v>36</v>
      </c>
      <c r="E83" s="189">
        <v>8.77</v>
      </c>
      <c r="F83" s="189">
        <v>6</v>
      </c>
      <c r="G83" s="189">
        <v>6</v>
      </c>
      <c r="H83" s="190">
        <v>1.6</v>
      </c>
      <c r="I83" s="189">
        <v>3</v>
      </c>
      <c r="J83" s="203"/>
    </row>
    <row r="84" spans="2:10" s="282" customFormat="1" ht="30" customHeight="1">
      <c r="B84" s="254">
        <v>3399</v>
      </c>
      <c r="C84" s="255" t="s">
        <v>19</v>
      </c>
      <c r="D84" s="256" t="s">
        <v>218</v>
      </c>
      <c r="E84" s="257">
        <f>SUM(E82:E83)</f>
        <v>13.309999999999999</v>
      </c>
      <c r="F84" s="257">
        <f>SUM(F82:F83)</f>
        <v>8</v>
      </c>
      <c r="G84" s="257">
        <f>SUM(G82:G83)</f>
        <v>8</v>
      </c>
      <c r="H84" s="258">
        <f>SUM(H82:H83)</f>
        <v>1.6</v>
      </c>
      <c r="I84" s="257">
        <f>SUM(I82:I83)</f>
        <v>5</v>
      </c>
      <c r="J84" s="281"/>
    </row>
    <row r="85" spans="2:10" s="282" customFormat="1" ht="30" customHeight="1">
      <c r="B85" s="283">
        <v>339</v>
      </c>
      <c r="C85" s="284" t="s">
        <v>21</v>
      </c>
      <c r="D85" s="285" t="s">
        <v>214</v>
      </c>
      <c r="E85" s="286">
        <f>E84</f>
        <v>13.309999999999999</v>
      </c>
      <c r="F85" s="286">
        <f>F84</f>
        <v>8</v>
      </c>
      <c r="G85" s="286">
        <f>G84</f>
        <v>8</v>
      </c>
      <c r="H85" s="287">
        <f>H84</f>
        <v>1.6</v>
      </c>
      <c r="I85" s="286">
        <f>I84</f>
        <v>5</v>
      </c>
      <c r="J85" s="281"/>
    </row>
    <row r="86" spans="2:10" s="253" customFormat="1" ht="30" customHeight="1">
      <c r="B86" s="179">
        <v>3612</v>
      </c>
      <c r="C86" s="180">
        <v>2111</v>
      </c>
      <c r="D86" s="251" t="s">
        <v>18</v>
      </c>
      <c r="E86" s="182">
        <v>0</v>
      </c>
      <c r="F86" s="182">
        <v>0</v>
      </c>
      <c r="G86" s="182">
        <v>0</v>
      </c>
      <c r="H86" s="183">
        <v>60.86</v>
      </c>
      <c r="I86" s="182">
        <v>20</v>
      </c>
      <c r="J86" s="252"/>
    </row>
    <row r="87" spans="2:10" s="185" customFormat="1" ht="30" customHeight="1">
      <c r="B87" s="179">
        <v>3612</v>
      </c>
      <c r="C87" s="180">
        <v>2132</v>
      </c>
      <c r="D87" s="181" t="s">
        <v>26</v>
      </c>
      <c r="E87" s="182">
        <v>510.05</v>
      </c>
      <c r="F87" s="182">
        <v>470</v>
      </c>
      <c r="G87" s="182">
        <v>470</v>
      </c>
      <c r="H87" s="183">
        <v>532.65</v>
      </c>
      <c r="I87" s="182">
        <v>470</v>
      </c>
      <c r="J87" s="184"/>
    </row>
    <row r="88" spans="2:10" s="185" customFormat="1" ht="30" customHeight="1">
      <c r="B88" s="186">
        <v>3612</v>
      </c>
      <c r="C88" s="187">
        <v>2324</v>
      </c>
      <c r="D88" s="188" t="s">
        <v>24</v>
      </c>
      <c r="E88" s="189">
        <v>0.05</v>
      </c>
      <c r="F88" s="189">
        <v>0</v>
      </c>
      <c r="G88" s="189">
        <v>0</v>
      </c>
      <c r="H88" s="190">
        <v>0.26</v>
      </c>
      <c r="I88" s="189">
        <v>0</v>
      </c>
      <c r="J88" s="184"/>
    </row>
    <row r="89" spans="2:10" s="185" customFormat="1" ht="30" customHeight="1">
      <c r="B89" s="186">
        <v>3612</v>
      </c>
      <c r="C89" s="187">
        <v>3112</v>
      </c>
      <c r="D89" s="188" t="s">
        <v>133</v>
      </c>
      <c r="E89" s="189">
        <v>119.43</v>
      </c>
      <c r="F89" s="189">
        <v>860</v>
      </c>
      <c r="G89" s="189">
        <v>860</v>
      </c>
      <c r="H89" s="190">
        <v>227.5</v>
      </c>
      <c r="I89" s="189">
        <v>400</v>
      </c>
      <c r="J89" s="184" t="s">
        <v>166</v>
      </c>
    </row>
    <row r="90" spans="2:10" s="260" customFormat="1" ht="30" customHeight="1">
      <c r="B90" s="254">
        <v>3612</v>
      </c>
      <c r="C90" s="255" t="s">
        <v>19</v>
      </c>
      <c r="D90" s="256" t="s">
        <v>38</v>
      </c>
      <c r="E90" s="257">
        <f>SUM(E86:E89)</f>
        <v>629.53</v>
      </c>
      <c r="F90" s="257">
        <f>SUM(F86:F89)</f>
        <v>1330</v>
      </c>
      <c r="G90" s="257">
        <f>SUM(G86:G89)</f>
        <v>1330</v>
      </c>
      <c r="H90" s="258">
        <f>SUM(H86:H89)</f>
        <v>821.27</v>
      </c>
      <c r="I90" s="257">
        <f>SUM(I86:I89)</f>
        <v>890</v>
      </c>
      <c r="J90" s="259"/>
    </row>
    <row r="91" spans="2:10" s="185" customFormat="1" ht="30" customHeight="1">
      <c r="B91" s="186">
        <v>3613</v>
      </c>
      <c r="C91" s="187">
        <v>2111</v>
      </c>
      <c r="D91" s="188" t="s">
        <v>18</v>
      </c>
      <c r="E91" s="189">
        <v>3.84</v>
      </c>
      <c r="F91" s="189">
        <v>5</v>
      </c>
      <c r="G91" s="189">
        <v>5</v>
      </c>
      <c r="H91" s="190">
        <v>6.45</v>
      </c>
      <c r="I91" s="189">
        <v>5</v>
      </c>
      <c r="J91" s="184"/>
    </row>
    <row r="92" spans="2:10" s="185" customFormat="1" ht="30" customHeight="1">
      <c r="B92" s="186">
        <v>3613</v>
      </c>
      <c r="C92" s="187">
        <v>2132</v>
      </c>
      <c r="D92" s="188" t="s">
        <v>26</v>
      </c>
      <c r="E92" s="189">
        <v>276.39</v>
      </c>
      <c r="F92" s="189">
        <v>70</v>
      </c>
      <c r="G92" s="189">
        <v>70</v>
      </c>
      <c r="H92" s="190">
        <v>104.31</v>
      </c>
      <c r="I92" s="189">
        <v>37</v>
      </c>
      <c r="J92" s="184"/>
    </row>
    <row r="93" spans="2:10" s="185" customFormat="1" ht="30" customHeight="1">
      <c r="B93" s="186">
        <v>3613</v>
      </c>
      <c r="C93" s="187">
        <v>2322</v>
      </c>
      <c r="D93" s="188" t="s">
        <v>209</v>
      </c>
      <c r="E93" s="189">
        <v>0</v>
      </c>
      <c r="F93" s="189">
        <v>0</v>
      </c>
      <c r="G93" s="189">
        <v>0</v>
      </c>
      <c r="H93" s="190">
        <v>28.99</v>
      </c>
      <c r="I93" s="189">
        <v>0</v>
      </c>
      <c r="J93" s="184"/>
    </row>
    <row r="94" spans="2:10" s="185" customFormat="1" ht="30" customHeight="1">
      <c r="B94" s="186">
        <v>3613</v>
      </c>
      <c r="C94" s="187">
        <v>2324</v>
      </c>
      <c r="D94" s="188" t="s">
        <v>24</v>
      </c>
      <c r="E94" s="189">
        <v>14.48</v>
      </c>
      <c r="F94" s="189">
        <v>0</v>
      </c>
      <c r="G94" s="189">
        <v>0</v>
      </c>
      <c r="H94" s="190">
        <v>4.31</v>
      </c>
      <c r="I94" s="189">
        <v>0</v>
      </c>
      <c r="J94" s="184"/>
    </row>
    <row r="95" spans="2:10" s="260" customFormat="1" ht="30" customHeight="1">
      <c r="B95" s="254">
        <v>3613</v>
      </c>
      <c r="C95" s="255" t="s">
        <v>19</v>
      </c>
      <c r="D95" s="256" t="s">
        <v>39</v>
      </c>
      <c r="E95" s="257">
        <f>SUM(E91:E94)</f>
        <v>294.71</v>
      </c>
      <c r="F95" s="257">
        <f>SUM(F91:F94)</f>
        <v>75</v>
      </c>
      <c r="G95" s="257">
        <f>SUM(G91:G94)</f>
        <v>75</v>
      </c>
      <c r="H95" s="258">
        <f>SUM(H91:H94)</f>
        <v>144.06</v>
      </c>
      <c r="I95" s="257">
        <f>SUM(I91:I94)</f>
        <v>42</v>
      </c>
      <c r="J95" s="259"/>
    </row>
    <row r="96" spans="2:10" s="333" customFormat="1" ht="30" customHeight="1">
      <c r="B96" s="334">
        <v>3619</v>
      </c>
      <c r="C96" s="335">
        <v>2460</v>
      </c>
      <c r="D96" s="336" t="s">
        <v>255</v>
      </c>
      <c r="E96" s="337">
        <v>0</v>
      </c>
      <c r="F96" s="337">
        <v>0</v>
      </c>
      <c r="G96" s="337">
        <v>0</v>
      </c>
      <c r="H96" s="338">
        <v>0</v>
      </c>
      <c r="I96" s="337">
        <v>0</v>
      </c>
      <c r="J96" s="339"/>
    </row>
    <row r="97" spans="2:10" s="292" customFormat="1" ht="30" customHeight="1">
      <c r="B97" s="254">
        <v>3619</v>
      </c>
      <c r="C97" s="255" t="s">
        <v>19</v>
      </c>
      <c r="D97" s="256" t="s">
        <v>157</v>
      </c>
      <c r="E97" s="257">
        <f>E96</f>
        <v>0</v>
      </c>
      <c r="F97" s="257">
        <f>F96</f>
        <v>0</v>
      </c>
      <c r="G97" s="257">
        <f>G96</f>
        <v>0</v>
      </c>
      <c r="H97" s="257">
        <f>H96</f>
        <v>0</v>
      </c>
      <c r="I97" s="257">
        <f>I96</f>
        <v>0</v>
      </c>
      <c r="J97" s="291"/>
    </row>
    <row r="98" spans="2:10" s="204" customFormat="1" ht="30" customHeight="1">
      <c r="B98" s="198">
        <v>361</v>
      </c>
      <c r="C98" s="199" t="s">
        <v>21</v>
      </c>
      <c r="D98" s="200" t="s">
        <v>40</v>
      </c>
      <c r="E98" s="201">
        <f>E90+E95+E97</f>
        <v>924.24</v>
      </c>
      <c r="F98" s="201">
        <f>F90+F95+F97</f>
        <v>1405</v>
      </c>
      <c r="G98" s="201">
        <f>G90+G95+G97</f>
        <v>1405</v>
      </c>
      <c r="H98" s="201">
        <f>H90+H95+H97</f>
        <v>965.3299999999999</v>
      </c>
      <c r="I98" s="201">
        <f>I90+I95+I97</f>
        <v>932</v>
      </c>
      <c r="J98" s="203"/>
    </row>
    <row r="99" spans="2:10" s="185" customFormat="1" ht="30" customHeight="1">
      <c r="B99" s="179">
        <v>3631</v>
      </c>
      <c r="C99" s="180">
        <v>2324</v>
      </c>
      <c r="D99" s="181" t="s">
        <v>24</v>
      </c>
      <c r="E99" s="182">
        <v>13.55</v>
      </c>
      <c r="F99" s="182">
        <v>0</v>
      </c>
      <c r="G99" s="182">
        <v>0</v>
      </c>
      <c r="H99" s="183">
        <v>7.61</v>
      </c>
      <c r="I99" s="182">
        <v>0</v>
      </c>
      <c r="J99" s="184"/>
    </row>
    <row r="100" spans="2:10" s="260" customFormat="1" ht="30" customHeight="1">
      <c r="B100" s="254">
        <v>3631</v>
      </c>
      <c r="C100" s="255" t="s">
        <v>19</v>
      </c>
      <c r="D100" s="256" t="s">
        <v>41</v>
      </c>
      <c r="E100" s="257">
        <f>E99</f>
        <v>13.55</v>
      </c>
      <c r="F100" s="257">
        <f>F99</f>
        <v>0</v>
      </c>
      <c r="G100" s="257">
        <f>G99</f>
        <v>0</v>
      </c>
      <c r="H100" s="258">
        <f>H99</f>
        <v>7.61</v>
      </c>
      <c r="I100" s="257">
        <f>I99</f>
        <v>0</v>
      </c>
      <c r="J100" s="259"/>
    </row>
    <row r="101" spans="2:10" s="185" customFormat="1" ht="30" customHeight="1">
      <c r="B101" s="186">
        <v>3632</v>
      </c>
      <c r="C101" s="187">
        <v>2111</v>
      </c>
      <c r="D101" s="188" t="s">
        <v>18</v>
      </c>
      <c r="E101" s="189">
        <v>4.32</v>
      </c>
      <c r="F101" s="189">
        <v>0</v>
      </c>
      <c r="G101" s="189">
        <v>10</v>
      </c>
      <c r="H101" s="190">
        <v>10.16</v>
      </c>
      <c r="I101" s="189">
        <v>12.7</v>
      </c>
      <c r="J101" s="184"/>
    </row>
    <row r="102" spans="2:10" s="260" customFormat="1" ht="30" customHeight="1">
      <c r="B102" s="254">
        <v>3632</v>
      </c>
      <c r="C102" s="255" t="s">
        <v>19</v>
      </c>
      <c r="D102" s="256" t="s">
        <v>42</v>
      </c>
      <c r="E102" s="257">
        <f>E101</f>
        <v>4.32</v>
      </c>
      <c r="F102" s="257">
        <f>F101</f>
        <v>0</v>
      </c>
      <c r="G102" s="257">
        <f>G101</f>
        <v>10</v>
      </c>
      <c r="H102" s="258">
        <f>H101</f>
        <v>10.16</v>
      </c>
      <c r="I102" s="257">
        <f>I101</f>
        <v>12.7</v>
      </c>
      <c r="J102" s="259"/>
    </row>
    <row r="103" spans="2:10" s="185" customFormat="1" ht="30" customHeight="1">
      <c r="B103" s="186">
        <v>3633</v>
      </c>
      <c r="C103" s="187">
        <v>2111</v>
      </c>
      <c r="D103" s="188" t="s">
        <v>18</v>
      </c>
      <c r="E103" s="189">
        <v>13.5</v>
      </c>
      <c r="F103" s="189">
        <v>0</v>
      </c>
      <c r="G103" s="189">
        <v>0</v>
      </c>
      <c r="H103" s="190">
        <v>0</v>
      </c>
      <c r="I103" s="189">
        <v>0</v>
      </c>
      <c r="J103" s="184"/>
    </row>
    <row r="104" spans="2:10" s="260" customFormat="1" ht="30" customHeight="1">
      <c r="B104" s="254">
        <v>3633</v>
      </c>
      <c r="C104" s="255" t="s">
        <v>19</v>
      </c>
      <c r="D104" s="256" t="s">
        <v>43</v>
      </c>
      <c r="E104" s="257">
        <f>E103</f>
        <v>13.5</v>
      </c>
      <c r="F104" s="257">
        <f>F103</f>
        <v>0</v>
      </c>
      <c r="G104" s="257">
        <f>G103</f>
        <v>0</v>
      </c>
      <c r="H104" s="258">
        <f>H103</f>
        <v>0</v>
      </c>
      <c r="I104" s="257">
        <f>I103</f>
        <v>0</v>
      </c>
      <c r="J104" s="259"/>
    </row>
    <row r="105" spans="2:10" s="185" customFormat="1" ht="30" customHeight="1">
      <c r="B105" s="186">
        <v>3634</v>
      </c>
      <c r="C105" s="187">
        <v>2111</v>
      </c>
      <c r="D105" s="188" t="s">
        <v>18</v>
      </c>
      <c r="E105" s="189">
        <v>406.59</v>
      </c>
      <c r="F105" s="189">
        <v>400</v>
      </c>
      <c r="G105" s="189">
        <v>400</v>
      </c>
      <c r="H105" s="190">
        <v>370.4</v>
      </c>
      <c r="I105" s="189">
        <v>400</v>
      </c>
      <c r="J105" s="184"/>
    </row>
    <row r="106" spans="2:10" s="260" customFormat="1" ht="30" customHeight="1">
      <c r="B106" s="254">
        <v>3634</v>
      </c>
      <c r="C106" s="255" t="s">
        <v>19</v>
      </c>
      <c r="D106" s="256" t="s">
        <v>44</v>
      </c>
      <c r="E106" s="257">
        <f>E105</f>
        <v>406.59</v>
      </c>
      <c r="F106" s="257">
        <f>F105</f>
        <v>400</v>
      </c>
      <c r="G106" s="257">
        <f>G105</f>
        <v>400</v>
      </c>
      <c r="H106" s="258">
        <f>H105</f>
        <v>370.4</v>
      </c>
      <c r="I106" s="257">
        <f>I105</f>
        <v>400</v>
      </c>
      <c r="J106" s="259"/>
    </row>
    <row r="107" spans="2:10" s="185" customFormat="1" ht="30" customHeight="1">
      <c r="B107" s="186">
        <v>3639</v>
      </c>
      <c r="C107" s="187">
        <v>2111</v>
      </c>
      <c r="D107" s="188" t="s">
        <v>18</v>
      </c>
      <c r="E107" s="189">
        <v>2024.09</v>
      </c>
      <c r="F107" s="189">
        <v>1780</v>
      </c>
      <c r="G107" s="189">
        <v>1701</v>
      </c>
      <c r="H107" s="190">
        <v>1483.04</v>
      </c>
      <c r="I107" s="189">
        <v>740</v>
      </c>
      <c r="J107" s="184"/>
    </row>
    <row r="108" spans="2:10" s="185" customFormat="1" ht="30" customHeight="1">
      <c r="B108" s="186">
        <v>3639</v>
      </c>
      <c r="C108" s="187">
        <v>2131</v>
      </c>
      <c r="D108" s="188" t="s">
        <v>45</v>
      </c>
      <c r="E108" s="189">
        <v>2.91</v>
      </c>
      <c r="F108" s="189">
        <v>3</v>
      </c>
      <c r="G108" s="189">
        <v>3</v>
      </c>
      <c r="H108" s="190">
        <v>9.02</v>
      </c>
      <c r="I108" s="189">
        <v>10</v>
      </c>
      <c r="J108" s="184"/>
    </row>
    <row r="109" spans="2:10" s="185" customFormat="1" ht="30" customHeight="1">
      <c r="B109" s="186">
        <v>3639</v>
      </c>
      <c r="C109" s="187">
        <v>2132</v>
      </c>
      <c r="D109" s="188" t="s">
        <v>26</v>
      </c>
      <c r="E109" s="189">
        <v>6.14</v>
      </c>
      <c r="F109" s="189">
        <v>4</v>
      </c>
      <c r="G109" s="189">
        <v>4</v>
      </c>
      <c r="H109" s="190">
        <v>14.71</v>
      </c>
      <c r="I109" s="189">
        <v>10</v>
      </c>
      <c r="J109" s="184"/>
    </row>
    <row r="110" spans="2:10" s="185" customFormat="1" ht="30" customHeight="1">
      <c r="B110" s="186">
        <v>3639</v>
      </c>
      <c r="C110" s="187">
        <v>2324</v>
      </c>
      <c r="D110" s="181" t="s">
        <v>24</v>
      </c>
      <c r="E110" s="189">
        <v>0</v>
      </c>
      <c r="F110" s="189">
        <v>0</v>
      </c>
      <c r="G110" s="189">
        <v>0</v>
      </c>
      <c r="H110" s="190">
        <v>0.53</v>
      </c>
      <c r="I110" s="189">
        <v>0</v>
      </c>
      <c r="J110" s="184"/>
    </row>
    <row r="111" spans="2:10" s="185" customFormat="1" ht="30" customHeight="1">
      <c r="B111" s="186">
        <v>3639</v>
      </c>
      <c r="C111" s="187">
        <v>3111</v>
      </c>
      <c r="D111" s="188" t="s">
        <v>46</v>
      </c>
      <c r="E111" s="189">
        <v>68.59</v>
      </c>
      <c r="F111" s="189">
        <v>1200</v>
      </c>
      <c r="G111" s="189">
        <v>1200</v>
      </c>
      <c r="H111" s="190">
        <v>868.77</v>
      </c>
      <c r="I111" s="189">
        <v>680</v>
      </c>
      <c r="J111" s="184" t="s">
        <v>185</v>
      </c>
    </row>
    <row r="112" spans="2:10" s="260" customFormat="1" ht="30" customHeight="1">
      <c r="B112" s="254">
        <v>3639</v>
      </c>
      <c r="C112" s="255" t="s">
        <v>19</v>
      </c>
      <c r="D112" s="256" t="s">
        <v>47</v>
      </c>
      <c r="E112" s="257">
        <f>SUM(E107:E111)</f>
        <v>2101.73</v>
      </c>
      <c r="F112" s="257">
        <f>SUM(F107:F111)</f>
        <v>2987</v>
      </c>
      <c r="G112" s="257">
        <f>SUM(G107:G111)</f>
        <v>2908</v>
      </c>
      <c r="H112" s="258">
        <f>SUM(H107:H111)</f>
        <v>2376.0699999999997</v>
      </c>
      <c r="I112" s="257">
        <f>SUM(I107:I111)</f>
        <v>1440</v>
      </c>
      <c r="J112" s="259"/>
    </row>
    <row r="113" spans="2:10" s="204" customFormat="1" ht="30" customHeight="1">
      <c r="B113" s="198">
        <v>363</v>
      </c>
      <c r="C113" s="199" t="s">
        <v>21</v>
      </c>
      <c r="D113" s="200" t="s">
        <v>48</v>
      </c>
      <c r="E113" s="201">
        <f>E100+E102+E104+E106+E112</f>
        <v>2539.69</v>
      </c>
      <c r="F113" s="201">
        <f>F100+F102+F104+F106+F112</f>
        <v>3387</v>
      </c>
      <c r="G113" s="201">
        <f>G100+G102+G104+G106+G112</f>
        <v>3318</v>
      </c>
      <c r="H113" s="202">
        <f>H100+H102+H104+H106+H112</f>
        <v>2764.24</v>
      </c>
      <c r="I113" s="201">
        <f>I100+I102+I104+I106+I112</f>
        <v>1852.7</v>
      </c>
      <c r="J113" s="203"/>
    </row>
    <row r="114" spans="2:10" s="185" customFormat="1" ht="30" customHeight="1">
      <c r="B114" s="186">
        <v>3722</v>
      </c>
      <c r="C114" s="187">
        <v>2111</v>
      </c>
      <c r="D114" s="188" t="s">
        <v>18</v>
      </c>
      <c r="E114" s="189">
        <v>41.3</v>
      </c>
      <c r="F114" s="189">
        <v>48</v>
      </c>
      <c r="G114" s="189">
        <v>48</v>
      </c>
      <c r="H114" s="190">
        <v>45.1</v>
      </c>
      <c r="I114" s="189">
        <v>50</v>
      </c>
      <c r="J114" s="184"/>
    </row>
    <row r="115" spans="2:10" s="185" customFormat="1" ht="30" customHeight="1">
      <c r="B115" s="186">
        <v>3722</v>
      </c>
      <c r="C115" s="187">
        <v>2112</v>
      </c>
      <c r="D115" s="188" t="s">
        <v>36</v>
      </c>
      <c r="E115" s="189">
        <v>0</v>
      </c>
      <c r="F115" s="189">
        <v>0</v>
      </c>
      <c r="G115" s="189">
        <v>0</v>
      </c>
      <c r="H115" s="190">
        <v>4.8</v>
      </c>
      <c r="I115" s="189">
        <v>0</v>
      </c>
      <c r="J115" s="184"/>
    </row>
    <row r="116" spans="2:10" s="185" customFormat="1" ht="30" customHeight="1">
      <c r="B116" s="186">
        <v>3722</v>
      </c>
      <c r="C116" s="187">
        <v>2329</v>
      </c>
      <c r="D116" s="188" t="s">
        <v>49</v>
      </c>
      <c r="E116" s="189">
        <v>1.7</v>
      </c>
      <c r="F116" s="189">
        <v>0</v>
      </c>
      <c r="G116" s="189">
        <v>0</v>
      </c>
      <c r="H116" s="190">
        <v>0</v>
      </c>
      <c r="I116" s="189">
        <v>0</v>
      </c>
      <c r="J116" s="184"/>
    </row>
    <row r="117" spans="2:10" s="260" customFormat="1" ht="30" customHeight="1">
      <c r="B117" s="254">
        <v>3722</v>
      </c>
      <c r="C117" s="255" t="s">
        <v>19</v>
      </c>
      <c r="D117" s="256" t="s">
        <v>50</v>
      </c>
      <c r="E117" s="257">
        <f>SUM(E114:E116)</f>
        <v>43</v>
      </c>
      <c r="F117" s="257">
        <f>SUM(F114:F116)</f>
        <v>48</v>
      </c>
      <c r="G117" s="257">
        <f>SUM(G114:G116)</f>
        <v>48</v>
      </c>
      <c r="H117" s="258">
        <f>SUM(H114:H116)</f>
        <v>49.9</v>
      </c>
      <c r="I117" s="257">
        <f>SUM(I114:I116)</f>
        <v>50</v>
      </c>
      <c r="J117" s="259"/>
    </row>
    <row r="118" spans="2:10" s="185" customFormat="1" ht="30" customHeight="1">
      <c r="B118" s="186">
        <v>3725</v>
      </c>
      <c r="C118" s="187">
        <v>2324</v>
      </c>
      <c r="D118" s="188" t="s">
        <v>24</v>
      </c>
      <c r="E118" s="189">
        <v>38.79</v>
      </c>
      <c r="F118" s="189">
        <v>30</v>
      </c>
      <c r="G118" s="189">
        <v>30</v>
      </c>
      <c r="H118" s="190">
        <v>39.16</v>
      </c>
      <c r="I118" s="189">
        <v>30</v>
      </c>
      <c r="J118" s="184"/>
    </row>
    <row r="119" spans="2:10" s="260" customFormat="1" ht="30" customHeight="1">
      <c r="B119" s="254">
        <v>3725</v>
      </c>
      <c r="C119" s="255" t="s">
        <v>19</v>
      </c>
      <c r="D119" s="256" t="s">
        <v>51</v>
      </c>
      <c r="E119" s="257">
        <f>E118</f>
        <v>38.79</v>
      </c>
      <c r="F119" s="257">
        <f>F118</f>
        <v>30</v>
      </c>
      <c r="G119" s="257">
        <f>G118</f>
        <v>30</v>
      </c>
      <c r="H119" s="258">
        <f>H118</f>
        <v>39.16</v>
      </c>
      <c r="I119" s="257">
        <f>I118</f>
        <v>30</v>
      </c>
      <c r="J119" s="259"/>
    </row>
    <row r="120" spans="2:10" s="204" customFormat="1" ht="30" customHeight="1">
      <c r="B120" s="198">
        <v>372</v>
      </c>
      <c r="C120" s="199" t="s">
        <v>21</v>
      </c>
      <c r="D120" s="200" t="s">
        <v>52</v>
      </c>
      <c r="E120" s="201">
        <f>E117+E119</f>
        <v>81.78999999999999</v>
      </c>
      <c r="F120" s="201">
        <f>F117+F119</f>
        <v>78</v>
      </c>
      <c r="G120" s="201">
        <f>G117+G119</f>
        <v>78</v>
      </c>
      <c r="H120" s="202">
        <f>H117+H119</f>
        <v>89.06</v>
      </c>
      <c r="I120" s="201">
        <f>I117+I119</f>
        <v>80</v>
      </c>
      <c r="J120" s="203"/>
    </row>
    <row r="121" spans="2:10" s="185" customFormat="1" ht="30" customHeight="1">
      <c r="B121" s="186">
        <v>4351</v>
      </c>
      <c r="C121" s="187">
        <v>2111</v>
      </c>
      <c r="D121" s="188" t="s">
        <v>18</v>
      </c>
      <c r="E121" s="189">
        <v>20.04</v>
      </c>
      <c r="F121" s="189">
        <v>22</v>
      </c>
      <c r="G121" s="189">
        <v>22</v>
      </c>
      <c r="H121" s="190">
        <v>24.02</v>
      </c>
      <c r="I121" s="189">
        <v>10</v>
      </c>
      <c r="J121" s="184"/>
    </row>
    <row r="122" spans="2:10" s="185" customFormat="1" ht="30" customHeight="1">
      <c r="B122" s="186">
        <v>4351</v>
      </c>
      <c r="C122" s="187">
        <v>2324</v>
      </c>
      <c r="D122" s="188" t="s">
        <v>24</v>
      </c>
      <c r="E122" s="189">
        <v>0</v>
      </c>
      <c r="F122" s="189">
        <v>0</v>
      </c>
      <c r="G122" s="189">
        <v>0</v>
      </c>
      <c r="H122" s="190">
        <v>0</v>
      </c>
      <c r="I122" s="189">
        <v>0</v>
      </c>
      <c r="J122" s="184"/>
    </row>
    <row r="123" spans="2:10" s="260" customFormat="1" ht="30" customHeight="1">
      <c r="B123" s="254">
        <v>4351</v>
      </c>
      <c r="C123" s="255" t="s">
        <v>19</v>
      </c>
      <c r="D123" s="261" t="s">
        <v>213</v>
      </c>
      <c r="E123" s="257">
        <f>E121</f>
        <v>20.04</v>
      </c>
      <c r="F123" s="257">
        <f>F121</f>
        <v>22</v>
      </c>
      <c r="G123" s="257">
        <f>G121</f>
        <v>22</v>
      </c>
      <c r="H123" s="258">
        <f>H121</f>
        <v>24.02</v>
      </c>
      <c r="I123" s="257">
        <f>I121</f>
        <v>10</v>
      </c>
      <c r="J123" s="259"/>
    </row>
    <row r="124" spans="2:10" s="204" customFormat="1" ht="30" customHeight="1">
      <c r="B124" s="198">
        <v>431</v>
      </c>
      <c r="C124" s="199" t="s">
        <v>21</v>
      </c>
      <c r="D124" s="200" t="s">
        <v>191</v>
      </c>
      <c r="E124" s="201">
        <f>E123</f>
        <v>20.04</v>
      </c>
      <c r="F124" s="201">
        <f>F123</f>
        <v>22</v>
      </c>
      <c r="G124" s="201">
        <f>G123</f>
        <v>22</v>
      </c>
      <c r="H124" s="202">
        <f>H123</f>
        <v>24.02</v>
      </c>
      <c r="I124" s="201">
        <f>I123</f>
        <v>10</v>
      </c>
      <c r="J124" s="203"/>
    </row>
    <row r="125" spans="2:10" s="250" customFormat="1" ht="30" customHeight="1">
      <c r="B125" s="245">
        <v>5512</v>
      </c>
      <c r="C125" s="246">
        <v>2324</v>
      </c>
      <c r="D125" s="188" t="s">
        <v>24</v>
      </c>
      <c r="E125" s="189">
        <v>0</v>
      </c>
      <c r="F125" s="205">
        <v>0</v>
      </c>
      <c r="G125" s="205">
        <v>33</v>
      </c>
      <c r="H125" s="248">
        <v>32.81</v>
      </c>
      <c r="I125" s="205">
        <v>30</v>
      </c>
      <c r="J125" s="249"/>
    </row>
    <row r="126" spans="2:10" s="266" customFormat="1" ht="30" customHeight="1">
      <c r="B126" s="262">
        <v>5512</v>
      </c>
      <c r="C126" s="263" t="s">
        <v>19</v>
      </c>
      <c r="D126" s="261" t="s">
        <v>206</v>
      </c>
      <c r="E126" s="264">
        <f aca="true" t="shared" si="6" ref="E126:I127">E125</f>
        <v>0</v>
      </c>
      <c r="F126" s="264">
        <f t="shared" si="6"/>
        <v>0</v>
      </c>
      <c r="G126" s="264">
        <f t="shared" si="6"/>
        <v>33</v>
      </c>
      <c r="H126" s="264">
        <f t="shared" si="6"/>
        <v>32.81</v>
      </c>
      <c r="I126" s="264">
        <f t="shared" si="6"/>
        <v>30</v>
      </c>
      <c r="J126" s="265"/>
    </row>
    <row r="127" spans="2:10" s="266" customFormat="1" ht="30" customHeight="1">
      <c r="B127" s="380">
        <v>551</v>
      </c>
      <c r="C127" s="381" t="s">
        <v>21</v>
      </c>
      <c r="D127" s="382" t="s">
        <v>108</v>
      </c>
      <c r="E127" s="383">
        <f t="shared" si="6"/>
        <v>0</v>
      </c>
      <c r="F127" s="383">
        <f t="shared" si="6"/>
        <v>0</v>
      </c>
      <c r="G127" s="383">
        <f t="shared" si="6"/>
        <v>33</v>
      </c>
      <c r="H127" s="383">
        <f t="shared" si="6"/>
        <v>32.81</v>
      </c>
      <c r="I127" s="383">
        <f t="shared" si="6"/>
        <v>30</v>
      </c>
      <c r="J127" s="265"/>
    </row>
    <row r="128" spans="2:10" s="185" customFormat="1" ht="30" customHeight="1">
      <c r="B128" s="186">
        <v>6171</v>
      </c>
      <c r="C128" s="187">
        <v>2111</v>
      </c>
      <c r="D128" s="188" t="s">
        <v>18</v>
      </c>
      <c r="E128" s="189">
        <v>56.8</v>
      </c>
      <c r="F128" s="189">
        <v>70</v>
      </c>
      <c r="G128" s="189">
        <v>70</v>
      </c>
      <c r="H128" s="190">
        <v>99.66</v>
      </c>
      <c r="I128" s="189">
        <v>90</v>
      </c>
      <c r="J128" s="184"/>
    </row>
    <row r="129" spans="2:10" s="185" customFormat="1" ht="30" customHeight="1">
      <c r="B129" s="186">
        <v>6171</v>
      </c>
      <c r="C129" s="187">
        <v>2310</v>
      </c>
      <c r="D129" s="188" t="s">
        <v>53</v>
      </c>
      <c r="E129" s="189">
        <v>1</v>
      </c>
      <c r="F129" s="189">
        <v>0</v>
      </c>
      <c r="G129" s="189">
        <v>0</v>
      </c>
      <c r="H129" s="190">
        <v>0</v>
      </c>
      <c r="I129" s="189">
        <v>0</v>
      </c>
      <c r="J129" s="184"/>
    </row>
    <row r="130" spans="2:10" s="185" customFormat="1" ht="30" customHeight="1">
      <c r="B130" s="186">
        <v>6171</v>
      </c>
      <c r="C130" s="187">
        <v>2324</v>
      </c>
      <c r="D130" s="188" t="s">
        <v>24</v>
      </c>
      <c r="E130" s="189">
        <v>8.22</v>
      </c>
      <c r="F130" s="189">
        <v>0</v>
      </c>
      <c r="G130" s="189">
        <v>0</v>
      </c>
      <c r="H130" s="190">
        <v>2.64</v>
      </c>
      <c r="I130" s="189">
        <v>0</v>
      </c>
      <c r="J130" s="184"/>
    </row>
    <row r="131" spans="2:10" s="185" customFormat="1" ht="30" customHeight="1">
      <c r="B131" s="186">
        <v>6171</v>
      </c>
      <c r="C131" s="187">
        <v>2329</v>
      </c>
      <c r="D131" s="188" t="s">
        <v>49</v>
      </c>
      <c r="E131" s="189">
        <v>0.61</v>
      </c>
      <c r="F131" s="189">
        <v>0</v>
      </c>
      <c r="G131" s="189">
        <v>0</v>
      </c>
      <c r="H131" s="190">
        <v>20.13</v>
      </c>
      <c r="I131" s="189">
        <v>0</v>
      </c>
      <c r="J131" s="184"/>
    </row>
    <row r="132" spans="2:10" s="185" customFormat="1" ht="30" customHeight="1">
      <c r="B132" s="186">
        <v>6171</v>
      </c>
      <c r="C132" s="187">
        <v>3112</v>
      </c>
      <c r="D132" s="188" t="s">
        <v>54</v>
      </c>
      <c r="E132" s="189">
        <v>5.99</v>
      </c>
      <c r="F132" s="189">
        <v>0</v>
      </c>
      <c r="G132" s="189">
        <v>0</v>
      </c>
      <c r="H132" s="190">
        <v>0</v>
      </c>
      <c r="I132" s="189">
        <v>0</v>
      </c>
      <c r="J132" s="184"/>
    </row>
    <row r="133" spans="2:10" s="260" customFormat="1" ht="30" customHeight="1">
      <c r="B133" s="254">
        <v>6171</v>
      </c>
      <c r="C133" s="255" t="s">
        <v>19</v>
      </c>
      <c r="D133" s="256" t="s">
        <v>55</v>
      </c>
      <c r="E133" s="257">
        <f>SUM(E125:E132)</f>
        <v>72.61999999999999</v>
      </c>
      <c r="F133" s="257">
        <f>SUM(F128:F132)</f>
        <v>70</v>
      </c>
      <c r="G133" s="257">
        <f>SUM(G128:G132)</f>
        <v>70</v>
      </c>
      <c r="H133" s="258">
        <f>SUM(H128:H132)</f>
        <v>122.42999999999999</v>
      </c>
      <c r="I133" s="257">
        <f>SUM(I128:I132)</f>
        <v>90</v>
      </c>
      <c r="J133" s="259"/>
    </row>
    <row r="134" spans="2:10" s="204" customFormat="1" ht="30" customHeight="1">
      <c r="B134" s="198">
        <v>617</v>
      </c>
      <c r="C134" s="199" t="s">
        <v>21</v>
      </c>
      <c r="D134" s="200" t="s">
        <v>56</v>
      </c>
      <c r="E134" s="201">
        <f>E133</f>
        <v>72.61999999999999</v>
      </c>
      <c r="F134" s="201">
        <f>F133</f>
        <v>70</v>
      </c>
      <c r="G134" s="201">
        <f>G133</f>
        <v>70</v>
      </c>
      <c r="H134" s="202">
        <f>H133</f>
        <v>122.42999999999999</v>
      </c>
      <c r="I134" s="201">
        <f>I133</f>
        <v>90</v>
      </c>
      <c r="J134" s="203"/>
    </row>
    <row r="135" spans="2:10" s="185" customFormat="1" ht="30" customHeight="1">
      <c r="B135" s="186">
        <v>6310</v>
      </c>
      <c r="C135" s="187">
        <v>2141</v>
      </c>
      <c r="D135" s="188" t="s">
        <v>57</v>
      </c>
      <c r="E135" s="189">
        <v>20.4</v>
      </c>
      <c r="F135" s="189">
        <v>20</v>
      </c>
      <c r="G135" s="189">
        <v>20</v>
      </c>
      <c r="H135" s="190">
        <v>12.85</v>
      </c>
      <c r="I135" s="189">
        <v>17</v>
      </c>
      <c r="J135" s="184"/>
    </row>
    <row r="136" spans="2:10" s="178" customFormat="1" ht="30" customHeight="1">
      <c r="B136" s="267">
        <v>6310</v>
      </c>
      <c r="C136" s="268" t="s">
        <v>19</v>
      </c>
      <c r="D136" s="269" t="s">
        <v>58</v>
      </c>
      <c r="E136" s="270">
        <f>E135</f>
        <v>20.4</v>
      </c>
      <c r="F136" s="270">
        <f aca="true" t="shared" si="7" ref="F136:H137">F135</f>
        <v>20</v>
      </c>
      <c r="G136" s="270">
        <f t="shared" si="7"/>
        <v>20</v>
      </c>
      <c r="H136" s="271">
        <f t="shared" si="7"/>
        <v>12.85</v>
      </c>
      <c r="I136" s="270">
        <f>I135</f>
        <v>17</v>
      </c>
      <c r="J136" s="30"/>
    </row>
    <row r="137" spans="2:10" s="204" customFormat="1" ht="30" customHeight="1">
      <c r="B137" s="198">
        <v>631</v>
      </c>
      <c r="C137" s="199" t="s">
        <v>21</v>
      </c>
      <c r="D137" s="200" t="s">
        <v>58</v>
      </c>
      <c r="E137" s="201">
        <f>E136</f>
        <v>20.4</v>
      </c>
      <c r="F137" s="201">
        <f t="shared" si="7"/>
        <v>20</v>
      </c>
      <c r="G137" s="201">
        <f t="shared" si="7"/>
        <v>20</v>
      </c>
      <c r="H137" s="202">
        <f t="shared" si="7"/>
        <v>12.85</v>
      </c>
      <c r="I137" s="201">
        <f>I136</f>
        <v>17</v>
      </c>
      <c r="J137" s="203"/>
    </row>
    <row r="138" spans="2:10" s="185" customFormat="1" ht="30" customHeight="1">
      <c r="B138" s="245">
        <v>6402</v>
      </c>
      <c r="C138" s="246">
        <v>2223</v>
      </c>
      <c r="D138" s="247" t="s">
        <v>223</v>
      </c>
      <c r="E138" s="205">
        <v>0</v>
      </c>
      <c r="F138" s="205">
        <v>0</v>
      </c>
      <c r="G138" s="205">
        <v>0</v>
      </c>
      <c r="H138" s="248">
        <v>1.2</v>
      </c>
      <c r="I138" s="205">
        <v>0</v>
      </c>
      <c r="J138" s="184"/>
    </row>
    <row r="139" spans="2:10" s="273" customFormat="1" ht="30" customHeight="1">
      <c r="B139" s="262">
        <v>6402</v>
      </c>
      <c r="C139" s="263" t="s">
        <v>19</v>
      </c>
      <c r="D139" s="261" t="s">
        <v>210</v>
      </c>
      <c r="E139" s="264">
        <f aca="true" t="shared" si="8" ref="E139:I140">E138</f>
        <v>0</v>
      </c>
      <c r="F139" s="264">
        <f t="shared" si="8"/>
        <v>0</v>
      </c>
      <c r="G139" s="264">
        <f t="shared" si="8"/>
        <v>0</v>
      </c>
      <c r="H139" s="264">
        <f t="shared" si="8"/>
        <v>1.2</v>
      </c>
      <c r="I139" s="264">
        <f t="shared" si="8"/>
        <v>0</v>
      </c>
      <c r="J139" s="272"/>
    </row>
    <row r="140" spans="2:10" s="204" customFormat="1" ht="30" customHeight="1">
      <c r="B140" s="198">
        <v>640</v>
      </c>
      <c r="C140" s="199" t="s">
        <v>21</v>
      </c>
      <c r="D140" s="200" t="s">
        <v>211</v>
      </c>
      <c r="E140" s="201">
        <f t="shared" si="8"/>
        <v>0</v>
      </c>
      <c r="F140" s="201">
        <f t="shared" si="8"/>
        <v>0</v>
      </c>
      <c r="G140" s="201">
        <f t="shared" si="8"/>
        <v>0</v>
      </c>
      <c r="H140" s="201">
        <f t="shared" si="8"/>
        <v>1.2</v>
      </c>
      <c r="I140" s="201">
        <f t="shared" si="8"/>
        <v>0</v>
      </c>
      <c r="J140" s="203"/>
    </row>
    <row r="141" spans="2:10" s="178" customFormat="1" ht="30" customHeight="1">
      <c r="B141" s="219"/>
      <c r="C141" s="220"/>
      <c r="D141" s="221"/>
      <c r="E141" s="222"/>
      <c r="F141" s="222"/>
      <c r="G141" s="222"/>
      <c r="H141" s="223"/>
      <c r="I141" s="222"/>
      <c r="J141" s="30"/>
    </row>
    <row r="142" spans="2:10" s="273" customFormat="1" ht="30" customHeight="1">
      <c r="B142" s="347"/>
      <c r="C142" s="348" t="s">
        <v>135</v>
      </c>
      <c r="D142" s="346" t="s">
        <v>61</v>
      </c>
      <c r="E142" s="349">
        <f>E38+E41+E44+E47+E50+E58+E61+E68+E72+E81+E85+E98+E113+E120+E124+E127+E134+E137+E140</f>
        <v>22724.89</v>
      </c>
      <c r="F142" s="349">
        <f>F38+F41+F44+F47+F50+F58+F61+F68+F72+F81+F85+F98+F113+F120+F124+F127+F134+F137+F140</f>
        <v>18090.4</v>
      </c>
      <c r="G142" s="349">
        <f>G38+G41+G44+G47+G50+G58+G61+G68+G72+G81+G85+G98+G113+G120+G124+G127+G134+G137+G140</f>
        <v>18753.199999999997</v>
      </c>
      <c r="H142" s="349">
        <f>H38+H41+H44+H47+H50+H58+H61+H68+H72+H81+H85+H98+H113+H120+H124+H127+H134+H137+H140</f>
        <v>22108.590000000004</v>
      </c>
      <c r="I142" s="349">
        <f>I38+I41+I44+I47+I50+I58+I61+I68+I72+I81+I85+I98+I113+I120+I124+I127+I134+I137+I140</f>
        <v>17525.2</v>
      </c>
      <c r="J142" s="272"/>
    </row>
    <row r="143" spans="2:10" s="185" customFormat="1" ht="30" customHeight="1">
      <c r="B143" s="225"/>
      <c r="C143" s="226"/>
      <c r="D143" s="227"/>
      <c r="E143" s="340"/>
      <c r="F143" s="229"/>
      <c r="G143" s="229"/>
      <c r="H143" s="227"/>
      <c r="I143" s="229"/>
      <c r="J143" s="386"/>
    </row>
    <row r="144" spans="2:10" s="185" customFormat="1" ht="30" customHeight="1">
      <c r="B144" s="186"/>
      <c r="C144" s="187">
        <v>8123</v>
      </c>
      <c r="D144" s="188" t="s">
        <v>256</v>
      </c>
      <c r="E144" s="189">
        <v>0</v>
      </c>
      <c r="F144" s="189">
        <v>0</v>
      </c>
      <c r="G144" s="189">
        <v>0</v>
      </c>
      <c r="H144" s="189">
        <v>0</v>
      </c>
      <c r="I144" s="189">
        <v>1200</v>
      </c>
      <c r="J144" s="386" t="s">
        <v>268</v>
      </c>
    </row>
    <row r="145" spans="2:10" s="273" customFormat="1" ht="30" customHeight="1">
      <c r="B145" s="355"/>
      <c r="C145" s="356" t="s">
        <v>135</v>
      </c>
      <c r="D145" s="357" t="s">
        <v>257</v>
      </c>
      <c r="E145" s="358">
        <f>E142+E144</f>
        <v>22724.89</v>
      </c>
      <c r="F145" s="358">
        <f>F142+F144</f>
        <v>18090.4</v>
      </c>
      <c r="G145" s="358">
        <f>G142+G144</f>
        <v>18753.199999999997</v>
      </c>
      <c r="H145" s="358">
        <f>H142+H144</f>
        <v>22108.590000000004</v>
      </c>
      <c r="I145" s="358">
        <f>I142+I144</f>
        <v>18725.2</v>
      </c>
      <c r="J145" s="387"/>
    </row>
    <row r="146" spans="2:10" s="168" customFormat="1" ht="30" customHeight="1" thickBot="1">
      <c r="B146" s="341"/>
      <c r="C146" s="342"/>
      <c r="D146" s="343"/>
      <c r="E146" s="345"/>
      <c r="F146" s="344"/>
      <c r="G146" s="344"/>
      <c r="H146" s="345"/>
      <c r="I146" s="344"/>
      <c r="J146" s="388"/>
    </row>
    <row r="147" spans="6:10" s="168" customFormat="1" ht="30" customHeight="1">
      <c r="F147" s="169"/>
      <c r="G147" s="169"/>
      <c r="I147" s="362"/>
      <c r="J147" s="167"/>
    </row>
    <row r="157" spans="2:8" ht="20.25">
      <c r="B157" s="944"/>
      <c r="C157" s="945"/>
      <c r="D157" s="945"/>
      <c r="E157" s="945"/>
      <c r="F157" s="945"/>
      <c r="G157" s="945"/>
      <c r="H157" s="945"/>
    </row>
    <row r="159" spans="4:7" ht="25.5" customHeight="1">
      <c r="D159" s="952" t="s">
        <v>181</v>
      </c>
      <c r="E159" s="953"/>
      <c r="F159" s="953"/>
      <c r="G159" s="953"/>
    </row>
    <row r="160" ht="13.5" thickBot="1"/>
    <row r="161" spans="2:10" s="325" customFormat="1" ht="30" customHeight="1">
      <c r="B161" s="946" t="s">
        <v>15</v>
      </c>
      <c r="C161" s="948" t="s">
        <v>16</v>
      </c>
      <c r="D161" s="950" t="s">
        <v>131</v>
      </c>
      <c r="E161" s="913" t="s">
        <v>130</v>
      </c>
      <c r="F161" s="910" t="s">
        <v>203</v>
      </c>
      <c r="G161" s="910" t="s">
        <v>282</v>
      </c>
      <c r="H161" s="941" t="s">
        <v>252</v>
      </c>
      <c r="I161" s="910" t="s">
        <v>278</v>
      </c>
      <c r="J161" s="324"/>
    </row>
    <row r="162" spans="2:10" s="325" customFormat="1" ht="30" customHeight="1" thickBot="1">
      <c r="B162" s="947"/>
      <c r="C162" s="949"/>
      <c r="D162" s="951"/>
      <c r="E162" s="914"/>
      <c r="F162" s="911"/>
      <c r="G162" s="911"/>
      <c r="H162" s="942"/>
      <c r="I162" s="911"/>
      <c r="J162" s="324"/>
    </row>
    <row r="163" spans="2:10" s="185" customFormat="1" ht="30" customHeight="1">
      <c r="B163" s="240"/>
      <c r="C163" s="241"/>
      <c r="D163" s="242"/>
      <c r="E163" s="243"/>
      <c r="F163" s="244"/>
      <c r="G163" s="244"/>
      <c r="H163" s="242"/>
      <c r="I163" s="244"/>
      <c r="J163" s="184"/>
    </row>
    <row r="164" spans="2:10" s="185" customFormat="1" ht="30" customHeight="1">
      <c r="B164" s="186">
        <v>1031</v>
      </c>
      <c r="C164" s="187">
        <v>5169</v>
      </c>
      <c r="D164" s="188" t="s">
        <v>62</v>
      </c>
      <c r="E164" s="189">
        <v>205.08</v>
      </c>
      <c r="F164" s="189">
        <v>130</v>
      </c>
      <c r="G164" s="189">
        <v>150</v>
      </c>
      <c r="H164" s="190">
        <v>149.85</v>
      </c>
      <c r="I164" s="189">
        <v>260</v>
      </c>
      <c r="J164" s="184"/>
    </row>
    <row r="165" spans="2:10" s="185" customFormat="1" ht="30" customHeight="1">
      <c r="B165" s="186">
        <v>1031</v>
      </c>
      <c r="C165" s="187">
        <v>5179</v>
      </c>
      <c r="D165" s="188" t="s">
        <v>207</v>
      </c>
      <c r="E165" s="189">
        <v>0</v>
      </c>
      <c r="F165" s="189">
        <v>0</v>
      </c>
      <c r="G165" s="189">
        <v>22.9</v>
      </c>
      <c r="H165" s="190">
        <v>28</v>
      </c>
      <c r="I165" s="189">
        <v>30</v>
      </c>
      <c r="J165" s="184"/>
    </row>
    <row r="166" spans="2:10" s="197" customFormat="1" ht="30" customHeight="1">
      <c r="B166" s="191">
        <v>1031</v>
      </c>
      <c r="C166" s="192" t="s">
        <v>19</v>
      </c>
      <c r="D166" s="193" t="s">
        <v>20</v>
      </c>
      <c r="E166" s="194">
        <f>E164</f>
        <v>205.08</v>
      </c>
      <c r="F166" s="194">
        <f>F164+F165</f>
        <v>130</v>
      </c>
      <c r="G166" s="194">
        <f>G164+G165</f>
        <v>172.9</v>
      </c>
      <c r="H166" s="194">
        <f>H164+H165</f>
        <v>177.85</v>
      </c>
      <c r="I166" s="194">
        <f>I164+I165</f>
        <v>290</v>
      </c>
      <c r="J166" s="196"/>
    </row>
    <row r="167" spans="2:10" s="204" customFormat="1" ht="30" customHeight="1">
      <c r="B167" s="198">
        <v>103</v>
      </c>
      <c r="C167" s="199" t="s">
        <v>21</v>
      </c>
      <c r="D167" s="200" t="s">
        <v>22</v>
      </c>
      <c r="E167" s="201">
        <f>E166</f>
        <v>205.08</v>
      </c>
      <c r="F167" s="201">
        <f>F166</f>
        <v>130</v>
      </c>
      <c r="G167" s="201">
        <f>G166</f>
        <v>172.9</v>
      </c>
      <c r="H167" s="202">
        <f>H166</f>
        <v>177.85</v>
      </c>
      <c r="I167" s="201">
        <f>I166</f>
        <v>290</v>
      </c>
      <c r="J167" s="203"/>
    </row>
    <row r="168" spans="2:10" s="185" customFormat="1" ht="30" customHeight="1">
      <c r="B168" s="186">
        <v>2141</v>
      </c>
      <c r="C168" s="187">
        <v>5136</v>
      </c>
      <c r="D168" s="188" t="s">
        <v>63</v>
      </c>
      <c r="E168" s="189">
        <v>15.84</v>
      </c>
      <c r="F168" s="189">
        <v>8</v>
      </c>
      <c r="G168" s="189">
        <v>8</v>
      </c>
      <c r="H168" s="190">
        <v>0</v>
      </c>
      <c r="I168" s="189">
        <v>7</v>
      </c>
      <c r="J168" s="184"/>
    </row>
    <row r="169" spans="2:10" s="185" customFormat="1" ht="30" customHeight="1">
      <c r="B169" s="186">
        <v>2141</v>
      </c>
      <c r="C169" s="187">
        <v>5169</v>
      </c>
      <c r="D169" s="188" t="s">
        <v>62</v>
      </c>
      <c r="E169" s="189">
        <v>5.36</v>
      </c>
      <c r="F169" s="189">
        <v>7</v>
      </c>
      <c r="G169" s="189">
        <v>7</v>
      </c>
      <c r="H169" s="190">
        <v>8.21</v>
      </c>
      <c r="I169" s="189">
        <v>7</v>
      </c>
      <c r="J169" s="184"/>
    </row>
    <row r="170" spans="2:10" s="185" customFormat="1" ht="30" customHeight="1">
      <c r="B170" s="186">
        <v>2141</v>
      </c>
      <c r="C170" s="187">
        <v>5171</v>
      </c>
      <c r="D170" s="188" t="s">
        <v>64</v>
      </c>
      <c r="E170" s="189">
        <v>0.56</v>
      </c>
      <c r="F170" s="189">
        <v>0</v>
      </c>
      <c r="G170" s="189">
        <v>0</v>
      </c>
      <c r="H170" s="190">
        <v>0</v>
      </c>
      <c r="I170" s="189">
        <v>0</v>
      </c>
      <c r="J170" s="184"/>
    </row>
    <row r="171" spans="2:10" s="197" customFormat="1" ht="30" customHeight="1">
      <c r="B171" s="191">
        <v>2141</v>
      </c>
      <c r="C171" s="192" t="s">
        <v>19</v>
      </c>
      <c r="D171" s="193" t="s">
        <v>197</v>
      </c>
      <c r="E171" s="194">
        <f>SUM(E168:E170)</f>
        <v>21.759999999999998</v>
      </c>
      <c r="F171" s="194">
        <f>SUM(F168:F170)</f>
        <v>15</v>
      </c>
      <c r="G171" s="194">
        <f>SUM(G168:G170)</f>
        <v>15</v>
      </c>
      <c r="H171" s="195">
        <f>SUM(H168:H170)</f>
        <v>8.21</v>
      </c>
      <c r="I171" s="194">
        <f>SUM(I168:I170)</f>
        <v>14</v>
      </c>
      <c r="J171" s="196"/>
    </row>
    <row r="172" spans="2:10" s="204" customFormat="1" ht="30" customHeight="1">
      <c r="B172" s="198">
        <v>214</v>
      </c>
      <c r="C172" s="199" t="s">
        <v>21</v>
      </c>
      <c r="D172" s="200" t="s">
        <v>197</v>
      </c>
      <c r="E172" s="201">
        <f>E171</f>
        <v>21.759999999999998</v>
      </c>
      <c r="F172" s="201">
        <f>F171</f>
        <v>15</v>
      </c>
      <c r="G172" s="201">
        <f>G171</f>
        <v>15</v>
      </c>
      <c r="H172" s="202">
        <f>H171</f>
        <v>8.21</v>
      </c>
      <c r="I172" s="201">
        <f>I171</f>
        <v>14</v>
      </c>
      <c r="J172" s="203"/>
    </row>
    <row r="173" spans="2:10" s="185" customFormat="1" ht="30" customHeight="1">
      <c r="B173" s="186">
        <v>2212</v>
      </c>
      <c r="C173" s="187">
        <v>5139</v>
      </c>
      <c r="D173" s="188" t="s">
        <v>71</v>
      </c>
      <c r="E173" s="189">
        <v>0.12</v>
      </c>
      <c r="F173" s="189">
        <v>0</v>
      </c>
      <c r="G173" s="189">
        <v>0</v>
      </c>
      <c r="H173" s="190">
        <v>6.58</v>
      </c>
      <c r="I173" s="189">
        <v>5</v>
      </c>
      <c r="J173" s="184"/>
    </row>
    <row r="174" spans="2:10" s="185" customFormat="1" ht="30" customHeight="1">
      <c r="B174" s="186">
        <v>2212</v>
      </c>
      <c r="C174" s="187">
        <v>5169</v>
      </c>
      <c r="D174" s="188" t="s">
        <v>62</v>
      </c>
      <c r="E174" s="189">
        <v>0</v>
      </c>
      <c r="F174" s="189">
        <v>0</v>
      </c>
      <c r="G174" s="189">
        <v>0</v>
      </c>
      <c r="H174" s="190">
        <v>7.2</v>
      </c>
      <c r="I174" s="189">
        <v>0</v>
      </c>
      <c r="J174" s="184"/>
    </row>
    <row r="175" spans="2:10" s="185" customFormat="1" ht="30" customHeight="1">
      <c r="B175" s="186">
        <v>2212</v>
      </c>
      <c r="C175" s="187">
        <v>5171</v>
      </c>
      <c r="D175" s="188" t="s">
        <v>64</v>
      </c>
      <c r="E175" s="189">
        <v>38.43</v>
      </c>
      <c r="F175" s="189">
        <v>370</v>
      </c>
      <c r="G175" s="189">
        <v>270</v>
      </c>
      <c r="H175" s="190">
        <v>318.84</v>
      </c>
      <c r="I175" s="189">
        <v>495</v>
      </c>
      <c r="J175" s="184"/>
    </row>
    <row r="176" spans="2:10" s="185" customFormat="1" ht="30" customHeight="1">
      <c r="B176" s="186">
        <v>2212</v>
      </c>
      <c r="C176" s="187">
        <v>6121</v>
      </c>
      <c r="D176" s="188" t="s">
        <v>65</v>
      </c>
      <c r="E176" s="189">
        <v>579.45</v>
      </c>
      <c r="F176" s="189">
        <v>240</v>
      </c>
      <c r="G176" s="189">
        <v>0</v>
      </c>
      <c r="H176" s="190">
        <v>3.37</v>
      </c>
      <c r="I176" s="189">
        <v>260</v>
      </c>
      <c r="J176" s="184"/>
    </row>
    <row r="177" spans="2:10" s="185" customFormat="1" ht="30" customHeight="1">
      <c r="B177" s="186">
        <v>2212</v>
      </c>
      <c r="C177" s="187">
        <v>6349</v>
      </c>
      <c r="D177" s="188" t="s">
        <v>151</v>
      </c>
      <c r="E177" s="189">
        <v>0</v>
      </c>
      <c r="F177" s="189">
        <v>0</v>
      </c>
      <c r="G177" s="189">
        <v>0</v>
      </c>
      <c r="H177" s="230">
        <v>99.39</v>
      </c>
      <c r="I177" s="189">
        <v>0</v>
      </c>
      <c r="J177" s="184" t="s">
        <v>269</v>
      </c>
    </row>
    <row r="178" spans="2:10" s="197" customFormat="1" ht="30" customHeight="1">
      <c r="B178" s="191">
        <v>2212</v>
      </c>
      <c r="C178" s="192" t="s">
        <v>19</v>
      </c>
      <c r="D178" s="193" t="s">
        <v>66</v>
      </c>
      <c r="E178" s="194">
        <f>SUM(E173:E177)</f>
        <v>618</v>
      </c>
      <c r="F178" s="194">
        <f>SUM(F173:F177)</f>
        <v>610</v>
      </c>
      <c r="G178" s="194">
        <f>SUM(G173:G177)</f>
        <v>270</v>
      </c>
      <c r="H178" s="194">
        <f>SUM(H173:H177)</f>
        <v>435.38</v>
      </c>
      <c r="I178" s="194">
        <f>SUM(I173:I177)</f>
        <v>760</v>
      </c>
      <c r="J178" s="196"/>
    </row>
    <row r="179" spans="2:10" s="204" customFormat="1" ht="30" customHeight="1">
      <c r="B179" s="198">
        <v>221</v>
      </c>
      <c r="C179" s="199" t="s">
        <v>21</v>
      </c>
      <c r="D179" s="200" t="s">
        <v>67</v>
      </c>
      <c r="E179" s="201">
        <f>E178</f>
        <v>618</v>
      </c>
      <c r="F179" s="201">
        <f>F178</f>
        <v>610</v>
      </c>
      <c r="G179" s="201">
        <f>G178</f>
        <v>270</v>
      </c>
      <c r="H179" s="202">
        <f>H178</f>
        <v>435.38</v>
      </c>
      <c r="I179" s="201">
        <f>I178</f>
        <v>760</v>
      </c>
      <c r="J179" s="203"/>
    </row>
    <row r="180" spans="2:10" s="185" customFormat="1" ht="30" customHeight="1">
      <c r="B180" s="186">
        <v>2310</v>
      </c>
      <c r="C180" s="187">
        <v>5169</v>
      </c>
      <c r="D180" s="188" t="s">
        <v>62</v>
      </c>
      <c r="E180" s="189">
        <v>0.17</v>
      </c>
      <c r="F180" s="189">
        <v>0</v>
      </c>
      <c r="G180" s="189">
        <v>0</v>
      </c>
      <c r="H180" s="190">
        <v>0.17</v>
      </c>
      <c r="I180" s="189">
        <v>0</v>
      </c>
      <c r="J180" s="184"/>
    </row>
    <row r="181" spans="2:10" s="197" customFormat="1" ht="30" customHeight="1">
      <c r="B181" s="191">
        <v>2310</v>
      </c>
      <c r="C181" s="192" t="s">
        <v>19</v>
      </c>
      <c r="D181" s="193" t="s">
        <v>23</v>
      </c>
      <c r="E181" s="194">
        <f>E180</f>
        <v>0.17</v>
      </c>
      <c r="F181" s="194">
        <f aca="true" t="shared" si="9" ref="F181:H182">F180</f>
        <v>0</v>
      </c>
      <c r="G181" s="194">
        <f t="shared" si="9"/>
        <v>0</v>
      </c>
      <c r="H181" s="195">
        <f t="shared" si="9"/>
        <v>0.17</v>
      </c>
      <c r="I181" s="194">
        <f>I180</f>
        <v>0</v>
      </c>
      <c r="J181" s="196"/>
    </row>
    <row r="182" spans="2:10" s="204" customFormat="1" ht="30" customHeight="1">
      <c r="B182" s="198">
        <v>231</v>
      </c>
      <c r="C182" s="199" t="s">
        <v>21</v>
      </c>
      <c r="D182" s="200" t="s">
        <v>23</v>
      </c>
      <c r="E182" s="201">
        <f>E181</f>
        <v>0.17</v>
      </c>
      <c r="F182" s="201">
        <f t="shared" si="9"/>
        <v>0</v>
      </c>
      <c r="G182" s="201">
        <f t="shared" si="9"/>
        <v>0</v>
      </c>
      <c r="H182" s="202">
        <f t="shared" si="9"/>
        <v>0.17</v>
      </c>
      <c r="I182" s="201">
        <f>I181</f>
        <v>0</v>
      </c>
      <c r="J182" s="203"/>
    </row>
    <row r="183" spans="2:10" s="185" customFormat="1" ht="30" customHeight="1">
      <c r="B183" s="186">
        <v>2321</v>
      </c>
      <c r="C183" s="187">
        <v>5169</v>
      </c>
      <c r="D183" s="188" t="s">
        <v>62</v>
      </c>
      <c r="E183" s="189">
        <v>44.63</v>
      </c>
      <c r="F183" s="189">
        <v>30</v>
      </c>
      <c r="G183" s="189">
        <v>30</v>
      </c>
      <c r="H183" s="190">
        <v>48.53</v>
      </c>
      <c r="I183" s="189">
        <v>142</v>
      </c>
      <c r="J183" s="184"/>
    </row>
    <row r="184" spans="2:10" s="185" customFormat="1" ht="30" customHeight="1">
      <c r="B184" s="186">
        <v>2321</v>
      </c>
      <c r="C184" s="187">
        <v>5171</v>
      </c>
      <c r="D184" s="188" t="s">
        <v>64</v>
      </c>
      <c r="E184" s="189">
        <v>0.29</v>
      </c>
      <c r="F184" s="189">
        <v>20</v>
      </c>
      <c r="G184" s="189">
        <v>20</v>
      </c>
      <c r="H184" s="190">
        <v>9.27</v>
      </c>
      <c r="I184" s="189">
        <v>18</v>
      </c>
      <c r="J184" s="184"/>
    </row>
    <row r="185" spans="2:10" s="185" customFormat="1" ht="30" customHeight="1">
      <c r="B185" s="186">
        <v>2321</v>
      </c>
      <c r="C185" s="187">
        <v>6121</v>
      </c>
      <c r="D185" s="188" t="s">
        <v>65</v>
      </c>
      <c r="E185" s="189">
        <v>210</v>
      </c>
      <c r="F185" s="189">
        <v>0</v>
      </c>
      <c r="G185" s="189">
        <v>0</v>
      </c>
      <c r="H185" s="190">
        <v>0</v>
      </c>
      <c r="I185" s="189">
        <v>70</v>
      </c>
      <c r="J185" s="184"/>
    </row>
    <row r="186" spans="2:10" s="185" customFormat="1" ht="30" customHeight="1">
      <c r="B186" s="186">
        <v>2321</v>
      </c>
      <c r="C186" s="187">
        <v>6349</v>
      </c>
      <c r="D186" s="188" t="s">
        <v>151</v>
      </c>
      <c r="E186" s="189">
        <v>0</v>
      </c>
      <c r="F186" s="189">
        <v>0</v>
      </c>
      <c r="G186" s="189">
        <v>95.2</v>
      </c>
      <c r="H186" s="190">
        <v>95.2</v>
      </c>
      <c r="I186" s="189">
        <v>198.6</v>
      </c>
      <c r="J186" s="184" t="s">
        <v>258</v>
      </c>
    </row>
    <row r="187" spans="2:10" s="197" customFormat="1" ht="30" customHeight="1">
      <c r="B187" s="191">
        <v>2321</v>
      </c>
      <c r="C187" s="192" t="s">
        <v>19</v>
      </c>
      <c r="D187" s="193" t="s">
        <v>59</v>
      </c>
      <c r="E187" s="194">
        <f>SUM(E183:E186)</f>
        <v>254.92000000000002</v>
      </c>
      <c r="F187" s="194">
        <f>SUM(F183:F186)</f>
        <v>50</v>
      </c>
      <c r="G187" s="194">
        <f>SUM(G183:G186)</f>
        <v>145.2</v>
      </c>
      <c r="H187" s="195">
        <f>SUM(H183:H186)</f>
        <v>153</v>
      </c>
      <c r="I187" s="194">
        <f>SUM(I183:I186)</f>
        <v>428.6</v>
      </c>
      <c r="J187" s="196"/>
    </row>
    <row r="188" spans="2:10" s="204" customFormat="1" ht="30" customHeight="1">
      <c r="B188" s="198">
        <v>232</v>
      </c>
      <c r="C188" s="199" t="s">
        <v>21</v>
      </c>
      <c r="D188" s="200" t="s">
        <v>60</v>
      </c>
      <c r="E188" s="201">
        <f>E187</f>
        <v>254.92000000000002</v>
      </c>
      <c r="F188" s="201">
        <f>F187</f>
        <v>50</v>
      </c>
      <c r="G188" s="201">
        <f>G187</f>
        <v>145.2</v>
      </c>
      <c r="H188" s="202">
        <f>H187</f>
        <v>153</v>
      </c>
      <c r="I188" s="201">
        <f>I187</f>
        <v>428.6</v>
      </c>
      <c r="J188" s="203"/>
    </row>
    <row r="189" spans="2:10" s="185" customFormat="1" ht="30" customHeight="1">
      <c r="B189" s="186">
        <v>3111</v>
      </c>
      <c r="C189" s="187">
        <v>5154</v>
      </c>
      <c r="D189" s="188" t="s">
        <v>68</v>
      </c>
      <c r="E189" s="189">
        <v>22.59</v>
      </c>
      <c r="F189" s="189">
        <v>28</v>
      </c>
      <c r="G189" s="189">
        <v>28</v>
      </c>
      <c r="H189" s="190">
        <v>21.69</v>
      </c>
      <c r="I189" s="189">
        <v>32</v>
      </c>
      <c r="J189" s="184"/>
    </row>
    <row r="190" spans="2:10" s="185" customFormat="1" ht="30" customHeight="1">
      <c r="B190" s="186">
        <v>3111</v>
      </c>
      <c r="C190" s="187">
        <v>5171</v>
      </c>
      <c r="D190" s="188" t="s">
        <v>64</v>
      </c>
      <c r="E190" s="189">
        <v>59.85</v>
      </c>
      <c r="F190" s="189">
        <v>41</v>
      </c>
      <c r="G190" s="189">
        <v>0</v>
      </c>
      <c r="H190" s="190">
        <v>0</v>
      </c>
      <c r="I190" s="189">
        <v>20</v>
      </c>
      <c r="J190" s="184"/>
    </row>
    <row r="191" spans="2:10" s="185" customFormat="1" ht="30" customHeight="1">
      <c r="B191" s="186">
        <v>3111</v>
      </c>
      <c r="C191" s="187">
        <v>5331</v>
      </c>
      <c r="D191" s="188" t="s">
        <v>69</v>
      </c>
      <c r="E191" s="189">
        <v>255</v>
      </c>
      <c r="F191" s="189">
        <v>300</v>
      </c>
      <c r="G191" s="189">
        <v>300</v>
      </c>
      <c r="H191" s="190">
        <v>253</v>
      </c>
      <c r="I191" s="189">
        <v>151</v>
      </c>
      <c r="J191" s="184"/>
    </row>
    <row r="192" spans="2:10" s="185" customFormat="1" ht="30" customHeight="1">
      <c r="B192" s="186">
        <v>3111</v>
      </c>
      <c r="C192" s="187">
        <v>5902</v>
      </c>
      <c r="D192" s="188" t="s">
        <v>70</v>
      </c>
      <c r="E192" s="189">
        <v>79</v>
      </c>
      <c r="F192" s="189">
        <v>0</v>
      </c>
      <c r="G192" s="189">
        <v>0</v>
      </c>
      <c r="H192" s="190">
        <v>0</v>
      </c>
      <c r="I192" s="189">
        <v>47</v>
      </c>
      <c r="J192" s="184"/>
    </row>
    <row r="193" spans="2:10" s="185" customFormat="1" ht="30" customHeight="1">
      <c r="B193" s="186">
        <v>3111</v>
      </c>
      <c r="C193" s="187">
        <v>6121</v>
      </c>
      <c r="D193" s="188" t="s">
        <v>65</v>
      </c>
      <c r="E193" s="189">
        <v>0</v>
      </c>
      <c r="F193" s="189">
        <v>0</v>
      </c>
      <c r="G193" s="189">
        <v>0</v>
      </c>
      <c r="H193" s="190">
        <v>0</v>
      </c>
      <c r="I193" s="189">
        <v>0</v>
      </c>
      <c r="J193" s="184"/>
    </row>
    <row r="194" spans="2:10" s="197" customFormat="1" ht="30" customHeight="1">
      <c r="B194" s="191">
        <v>3111</v>
      </c>
      <c r="C194" s="192" t="s">
        <v>19</v>
      </c>
      <c r="D194" s="193" t="s">
        <v>25</v>
      </c>
      <c r="E194" s="194">
        <f>SUM(E189:E193)</f>
        <v>416.44</v>
      </c>
      <c r="F194" s="194">
        <f>SUM(F189:F193)</f>
        <v>369</v>
      </c>
      <c r="G194" s="194">
        <f>SUM(G189:G193)</f>
        <v>328</v>
      </c>
      <c r="H194" s="194">
        <f>SUM(H189:H193)</f>
        <v>274.69</v>
      </c>
      <c r="I194" s="194">
        <f>SUM(I189:I193)</f>
        <v>250</v>
      </c>
      <c r="J194" s="196"/>
    </row>
    <row r="195" spans="2:10" s="185" customFormat="1" ht="30" customHeight="1">
      <c r="B195" s="186">
        <v>3113</v>
      </c>
      <c r="C195" s="187">
        <v>5139</v>
      </c>
      <c r="D195" s="188" t="s">
        <v>71</v>
      </c>
      <c r="E195" s="189">
        <v>3.41</v>
      </c>
      <c r="F195" s="189">
        <v>5</v>
      </c>
      <c r="G195" s="189">
        <v>5</v>
      </c>
      <c r="H195" s="190">
        <v>0.13</v>
      </c>
      <c r="I195" s="189">
        <v>5</v>
      </c>
      <c r="J195" s="184"/>
    </row>
    <row r="196" spans="2:10" s="185" customFormat="1" ht="30" customHeight="1">
      <c r="B196" s="186">
        <v>3113</v>
      </c>
      <c r="C196" s="187">
        <v>5151</v>
      </c>
      <c r="D196" s="188" t="s">
        <v>88</v>
      </c>
      <c r="E196" s="189">
        <v>1.51</v>
      </c>
      <c r="F196" s="189">
        <v>2</v>
      </c>
      <c r="G196" s="189">
        <v>2</v>
      </c>
      <c r="H196" s="190">
        <v>0.07</v>
      </c>
      <c r="I196" s="189">
        <v>2</v>
      </c>
      <c r="J196" s="184"/>
    </row>
    <row r="197" spans="2:10" s="185" customFormat="1" ht="30" customHeight="1">
      <c r="B197" s="186">
        <v>3113</v>
      </c>
      <c r="C197" s="187">
        <v>5153</v>
      </c>
      <c r="D197" s="188" t="s">
        <v>73</v>
      </c>
      <c r="E197" s="189">
        <v>85.3</v>
      </c>
      <c r="F197" s="189">
        <v>100</v>
      </c>
      <c r="G197" s="189">
        <v>100</v>
      </c>
      <c r="H197" s="190">
        <v>82</v>
      </c>
      <c r="I197" s="189">
        <v>80</v>
      </c>
      <c r="J197" s="184"/>
    </row>
    <row r="198" spans="2:10" s="185" customFormat="1" ht="30" customHeight="1">
      <c r="B198" s="186">
        <v>3113</v>
      </c>
      <c r="C198" s="187">
        <v>5154</v>
      </c>
      <c r="D198" s="188" t="s">
        <v>68</v>
      </c>
      <c r="E198" s="189">
        <v>317.31</v>
      </c>
      <c r="F198" s="189">
        <v>330</v>
      </c>
      <c r="G198" s="189">
        <v>330</v>
      </c>
      <c r="H198" s="190">
        <v>304</v>
      </c>
      <c r="I198" s="189">
        <v>370</v>
      </c>
      <c r="J198" s="184"/>
    </row>
    <row r="199" spans="2:10" s="185" customFormat="1" ht="30" customHeight="1">
      <c r="B199" s="186">
        <v>3113</v>
      </c>
      <c r="C199" s="187">
        <v>5169</v>
      </c>
      <c r="D199" s="188" t="s">
        <v>62</v>
      </c>
      <c r="E199" s="189">
        <v>148.83</v>
      </c>
      <c r="F199" s="189">
        <v>155</v>
      </c>
      <c r="G199" s="189">
        <v>35</v>
      </c>
      <c r="H199" s="190">
        <v>1.85</v>
      </c>
      <c r="I199" s="189">
        <v>20</v>
      </c>
      <c r="J199" s="184"/>
    </row>
    <row r="200" spans="2:10" s="185" customFormat="1" ht="30" customHeight="1">
      <c r="B200" s="186">
        <v>3113</v>
      </c>
      <c r="C200" s="187">
        <v>5171</v>
      </c>
      <c r="D200" s="188" t="s">
        <v>64</v>
      </c>
      <c r="E200" s="189">
        <v>33.86</v>
      </c>
      <c r="F200" s="189">
        <v>30</v>
      </c>
      <c r="G200" s="189">
        <v>30</v>
      </c>
      <c r="H200" s="190">
        <v>61.51</v>
      </c>
      <c r="I200" s="189">
        <v>55</v>
      </c>
      <c r="J200" s="184"/>
    </row>
    <row r="201" spans="2:10" s="185" customFormat="1" ht="30" customHeight="1">
      <c r="B201" s="186">
        <v>3113</v>
      </c>
      <c r="C201" s="187">
        <v>5191</v>
      </c>
      <c r="D201" s="188" t="s">
        <v>122</v>
      </c>
      <c r="E201" s="189">
        <v>10</v>
      </c>
      <c r="F201" s="189">
        <v>0</v>
      </c>
      <c r="G201" s="189">
        <v>0</v>
      </c>
      <c r="H201" s="190">
        <v>147.92</v>
      </c>
      <c r="I201" s="189">
        <v>0</v>
      </c>
      <c r="J201" s="184" t="s">
        <v>270</v>
      </c>
    </row>
    <row r="202" spans="2:10" s="185" customFormat="1" ht="30" customHeight="1">
      <c r="B202" s="186">
        <v>3113</v>
      </c>
      <c r="C202" s="187">
        <v>5331</v>
      </c>
      <c r="D202" s="188" t="s">
        <v>69</v>
      </c>
      <c r="E202" s="189">
        <v>1065</v>
      </c>
      <c r="F202" s="189">
        <v>1150</v>
      </c>
      <c r="G202" s="189">
        <v>1108.5</v>
      </c>
      <c r="H202" s="190">
        <v>718.53</v>
      </c>
      <c r="I202" s="189">
        <v>610</v>
      </c>
      <c r="J202" s="184"/>
    </row>
    <row r="203" spans="2:10" s="185" customFormat="1" ht="30" customHeight="1">
      <c r="B203" s="186">
        <v>3113</v>
      </c>
      <c r="C203" s="187">
        <v>5902</v>
      </c>
      <c r="D203" s="188" t="s">
        <v>70</v>
      </c>
      <c r="E203" s="189">
        <v>100</v>
      </c>
      <c r="F203" s="189">
        <v>200</v>
      </c>
      <c r="G203" s="189">
        <v>200</v>
      </c>
      <c r="H203" s="190">
        <v>200</v>
      </c>
      <c r="I203" s="189">
        <v>390</v>
      </c>
      <c r="J203" s="184"/>
    </row>
    <row r="204" spans="2:10" s="185" customFormat="1" ht="30" customHeight="1">
      <c r="B204" s="186">
        <v>3113</v>
      </c>
      <c r="C204" s="187">
        <v>6121</v>
      </c>
      <c r="D204" s="188" t="s">
        <v>65</v>
      </c>
      <c r="E204" s="189">
        <v>329.91</v>
      </c>
      <c r="F204" s="189">
        <v>600</v>
      </c>
      <c r="G204" s="189">
        <v>600</v>
      </c>
      <c r="H204" s="190">
        <v>500</v>
      </c>
      <c r="I204" s="189">
        <v>720</v>
      </c>
      <c r="J204" s="184" t="s">
        <v>188</v>
      </c>
    </row>
    <row r="205" spans="2:10" s="185" customFormat="1" ht="30" customHeight="1">
      <c r="B205" s="186">
        <v>3113</v>
      </c>
      <c r="C205" s="187">
        <v>6351</v>
      </c>
      <c r="D205" s="188" t="s">
        <v>217</v>
      </c>
      <c r="E205" s="189">
        <v>0</v>
      </c>
      <c r="F205" s="189">
        <v>0</v>
      </c>
      <c r="G205" s="189">
        <v>41.5</v>
      </c>
      <c r="H205" s="190">
        <v>41.47</v>
      </c>
      <c r="I205" s="189">
        <v>0</v>
      </c>
      <c r="J205" s="184"/>
    </row>
    <row r="206" spans="2:10" s="197" customFormat="1" ht="30" customHeight="1">
      <c r="B206" s="191">
        <v>3113</v>
      </c>
      <c r="C206" s="192" t="s">
        <v>19</v>
      </c>
      <c r="D206" s="193" t="s">
        <v>27</v>
      </c>
      <c r="E206" s="194">
        <f>SUM(E195:E205)</f>
        <v>2095.13</v>
      </c>
      <c r="F206" s="194">
        <f>SUM(F195:F205)</f>
        <v>2572</v>
      </c>
      <c r="G206" s="194">
        <f>SUM(G195:G205)</f>
        <v>2452</v>
      </c>
      <c r="H206" s="195">
        <f>SUM(H195:H205)</f>
        <v>2057.48</v>
      </c>
      <c r="I206" s="194">
        <f>SUM(I195:I205)</f>
        <v>2252</v>
      </c>
      <c r="J206" s="196"/>
    </row>
    <row r="207" spans="2:10" s="204" customFormat="1" ht="30" customHeight="1">
      <c r="B207" s="198">
        <v>311</v>
      </c>
      <c r="C207" s="199" t="s">
        <v>21</v>
      </c>
      <c r="D207" s="200" t="s">
        <v>28</v>
      </c>
      <c r="E207" s="201">
        <f>E194+E206</f>
        <v>2511.57</v>
      </c>
      <c r="F207" s="201">
        <f>F194+F206</f>
        <v>2941</v>
      </c>
      <c r="G207" s="201">
        <f>G194+G206</f>
        <v>2780</v>
      </c>
      <c r="H207" s="202">
        <f>H194+H206</f>
        <v>2332.17</v>
      </c>
      <c r="I207" s="201">
        <f>I194+I206</f>
        <v>2502</v>
      </c>
      <c r="J207" s="203"/>
    </row>
    <row r="208" spans="2:10" s="250" customFormat="1" ht="30" customHeight="1">
      <c r="B208" s="245">
        <v>3141</v>
      </c>
      <c r="C208" s="246">
        <v>5154</v>
      </c>
      <c r="D208" s="247" t="s">
        <v>68</v>
      </c>
      <c r="E208" s="189">
        <v>0</v>
      </c>
      <c r="F208" s="205">
        <v>0</v>
      </c>
      <c r="G208" s="205">
        <v>0</v>
      </c>
      <c r="H208" s="248">
        <v>4.71</v>
      </c>
      <c r="I208" s="205">
        <v>0</v>
      </c>
      <c r="J208" s="249"/>
    </row>
    <row r="209" spans="2:10" s="185" customFormat="1" ht="30" customHeight="1">
      <c r="B209" s="186">
        <v>3141</v>
      </c>
      <c r="C209" s="187">
        <v>5331</v>
      </c>
      <c r="D209" s="188" t="s">
        <v>69</v>
      </c>
      <c r="E209" s="189">
        <v>670</v>
      </c>
      <c r="F209" s="189">
        <v>610</v>
      </c>
      <c r="G209" s="189">
        <v>670</v>
      </c>
      <c r="H209" s="190">
        <v>450</v>
      </c>
      <c r="I209" s="189">
        <v>400</v>
      </c>
      <c r="J209" s="184"/>
    </row>
    <row r="210" spans="2:10" s="185" customFormat="1" ht="30" customHeight="1">
      <c r="B210" s="186">
        <v>3141</v>
      </c>
      <c r="C210" s="187">
        <v>5902</v>
      </c>
      <c r="D210" s="188" t="s">
        <v>70</v>
      </c>
      <c r="E210" s="189">
        <v>0</v>
      </c>
      <c r="F210" s="189">
        <v>0</v>
      </c>
      <c r="G210" s="189">
        <v>0</v>
      </c>
      <c r="H210" s="190">
        <v>0</v>
      </c>
      <c r="I210" s="189">
        <v>220</v>
      </c>
      <c r="J210" s="184"/>
    </row>
    <row r="211" spans="2:10" s="185" customFormat="1" ht="30" customHeight="1">
      <c r="B211" s="186">
        <v>3141</v>
      </c>
      <c r="C211" s="187">
        <v>6351</v>
      </c>
      <c r="D211" s="188" t="s">
        <v>217</v>
      </c>
      <c r="E211" s="189">
        <v>130</v>
      </c>
      <c r="F211" s="189">
        <v>0</v>
      </c>
      <c r="G211" s="189">
        <v>0</v>
      </c>
      <c r="H211" s="190">
        <v>0</v>
      </c>
      <c r="I211" s="189">
        <v>0</v>
      </c>
      <c r="J211" s="184"/>
    </row>
    <row r="212" spans="2:10" s="197" customFormat="1" ht="30" customHeight="1">
      <c r="B212" s="191">
        <v>3141</v>
      </c>
      <c r="C212" s="192" t="s">
        <v>19</v>
      </c>
      <c r="D212" s="193" t="s">
        <v>74</v>
      </c>
      <c r="E212" s="194">
        <f>SUM(E208:E211)</f>
        <v>800</v>
      </c>
      <c r="F212" s="194">
        <f>SUM(F208:F211)</f>
        <v>610</v>
      </c>
      <c r="G212" s="194">
        <f>SUM(G208:G211)</f>
        <v>670</v>
      </c>
      <c r="H212" s="194">
        <f>SUM(H208:H211)</f>
        <v>454.71</v>
      </c>
      <c r="I212" s="194">
        <f>SUM(I208:I211)</f>
        <v>620</v>
      </c>
      <c r="J212" s="196"/>
    </row>
    <row r="213" spans="2:10" s="204" customFormat="1" ht="30" customHeight="1">
      <c r="B213" s="198">
        <v>314</v>
      </c>
      <c r="C213" s="199" t="s">
        <v>21</v>
      </c>
      <c r="D213" s="200" t="s">
        <v>30</v>
      </c>
      <c r="E213" s="201">
        <f>E212</f>
        <v>800</v>
      </c>
      <c r="F213" s="201">
        <f>F212</f>
        <v>610</v>
      </c>
      <c r="G213" s="201">
        <f>G212</f>
        <v>670</v>
      </c>
      <c r="H213" s="202">
        <f>H212</f>
        <v>454.71</v>
      </c>
      <c r="I213" s="201">
        <f>I212</f>
        <v>620</v>
      </c>
      <c r="J213" s="203"/>
    </row>
    <row r="214" spans="2:10" s="185" customFormat="1" ht="30" customHeight="1">
      <c r="B214" s="186">
        <v>3314</v>
      </c>
      <c r="C214" s="187">
        <v>5021</v>
      </c>
      <c r="D214" s="188" t="s">
        <v>75</v>
      </c>
      <c r="E214" s="189">
        <v>27.22</v>
      </c>
      <c r="F214" s="189">
        <v>22</v>
      </c>
      <c r="G214" s="189">
        <v>22</v>
      </c>
      <c r="H214" s="190">
        <v>28.85</v>
      </c>
      <c r="I214" s="189">
        <v>23</v>
      </c>
      <c r="J214" s="184"/>
    </row>
    <row r="215" spans="2:10" s="185" customFormat="1" ht="30" customHeight="1">
      <c r="B215" s="186">
        <v>3314</v>
      </c>
      <c r="C215" s="187">
        <v>5031</v>
      </c>
      <c r="D215" s="188" t="s">
        <v>76</v>
      </c>
      <c r="E215" s="189">
        <v>6.23</v>
      </c>
      <c r="F215" s="189">
        <v>6</v>
      </c>
      <c r="G215" s="189">
        <v>6</v>
      </c>
      <c r="H215" s="190">
        <v>7.5</v>
      </c>
      <c r="I215" s="189">
        <v>6</v>
      </c>
      <c r="J215" s="184"/>
    </row>
    <row r="216" spans="2:10" s="185" customFormat="1" ht="30" customHeight="1">
      <c r="B216" s="186">
        <v>3314</v>
      </c>
      <c r="C216" s="187">
        <v>5032</v>
      </c>
      <c r="D216" s="188" t="s">
        <v>77</v>
      </c>
      <c r="E216" s="189">
        <v>2.16</v>
      </c>
      <c r="F216" s="189">
        <v>2</v>
      </c>
      <c r="G216" s="189">
        <v>2</v>
      </c>
      <c r="H216" s="190">
        <v>2.6</v>
      </c>
      <c r="I216" s="189">
        <v>2</v>
      </c>
      <c r="J216" s="184"/>
    </row>
    <row r="217" spans="2:10" s="185" customFormat="1" ht="30" customHeight="1">
      <c r="B217" s="186">
        <v>3314</v>
      </c>
      <c r="C217" s="187">
        <v>5136</v>
      </c>
      <c r="D217" s="188" t="s">
        <v>63</v>
      </c>
      <c r="E217" s="189">
        <v>0</v>
      </c>
      <c r="F217" s="189">
        <v>1</v>
      </c>
      <c r="G217" s="189">
        <v>1</v>
      </c>
      <c r="H217" s="190">
        <v>0</v>
      </c>
      <c r="I217" s="189">
        <v>1</v>
      </c>
      <c r="J217" s="184"/>
    </row>
    <row r="218" spans="2:10" s="185" customFormat="1" ht="30" customHeight="1">
      <c r="B218" s="186">
        <v>3314</v>
      </c>
      <c r="C218" s="187">
        <v>5137</v>
      </c>
      <c r="D218" s="188" t="s">
        <v>78</v>
      </c>
      <c r="E218" s="189">
        <v>6.55</v>
      </c>
      <c r="F218" s="189">
        <v>4</v>
      </c>
      <c r="G218" s="189">
        <v>4</v>
      </c>
      <c r="H218" s="190">
        <v>0</v>
      </c>
      <c r="I218" s="189">
        <v>4</v>
      </c>
      <c r="J218" s="184"/>
    </row>
    <row r="219" spans="2:10" s="185" customFormat="1" ht="30" customHeight="1">
      <c r="B219" s="186">
        <v>3314</v>
      </c>
      <c r="C219" s="187">
        <v>5139</v>
      </c>
      <c r="D219" s="188" t="s">
        <v>71</v>
      </c>
      <c r="E219" s="189">
        <v>0.2</v>
      </c>
      <c r="F219" s="189">
        <v>0</v>
      </c>
      <c r="G219" s="189">
        <v>0</v>
      </c>
      <c r="H219" s="190">
        <v>0</v>
      </c>
      <c r="I219" s="189">
        <v>0</v>
      </c>
      <c r="J219" s="184"/>
    </row>
    <row r="220" spans="2:10" s="185" customFormat="1" ht="30" customHeight="1">
      <c r="B220" s="186">
        <v>3314</v>
      </c>
      <c r="C220" s="187">
        <v>5151</v>
      </c>
      <c r="D220" s="188" t="s">
        <v>88</v>
      </c>
      <c r="E220" s="189">
        <v>0</v>
      </c>
      <c r="F220" s="189">
        <v>0</v>
      </c>
      <c r="G220" s="189">
        <v>0</v>
      </c>
      <c r="H220" s="190">
        <v>0.07</v>
      </c>
      <c r="I220" s="189">
        <v>0</v>
      </c>
      <c r="J220" s="184"/>
    </row>
    <row r="221" spans="2:10" s="185" customFormat="1" ht="30" customHeight="1">
      <c r="B221" s="186">
        <v>3314</v>
      </c>
      <c r="C221" s="187">
        <v>5154</v>
      </c>
      <c r="D221" s="188" t="s">
        <v>68</v>
      </c>
      <c r="E221" s="189">
        <v>17.21</v>
      </c>
      <c r="F221" s="189">
        <v>20</v>
      </c>
      <c r="G221" s="189">
        <v>20</v>
      </c>
      <c r="H221" s="190">
        <v>20.49</v>
      </c>
      <c r="I221" s="189">
        <v>24</v>
      </c>
      <c r="J221" s="184"/>
    </row>
    <row r="222" spans="2:10" s="185" customFormat="1" ht="30" customHeight="1">
      <c r="B222" s="186">
        <v>3314</v>
      </c>
      <c r="C222" s="187">
        <v>5169</v>
      </c>
      <c r="D222" s="188" t="s">
        <v>62</v>
      </c>
      <c r="E222" s="189">
        <v>2.23</v>
      </c>
      <c r="F222" s="189">
        <v>3</v>
      </c>
      <c r="G222" s="189">
        <v>3</v>
      </c>
      <c r="H222" s="190">
        <v>0</v>
      </c>
      <c r="I222" s="189">
        <v>3</v>
      </c>
      <c r="J222" s="184"/>
    </row>
    <row r="223" spans="2:10" s="185" customFormat="1" ht="30" customHeight="1">
      <c r="B223" s="186">
        <v>3314</v>
      </c>
      <c r="C223" s="187">
        <v>5192</v>
      </c>
      <c r="D223" s="188" t="s">
        <v>79</v>
      </c>
      <c r="E223" s="189">
        <v>17.43</v>
      </c>
      <c r="F223" s="189">
        <v>19</v>
      </c>
      <c r="G223" s="189">
        <v>19</v>
      </c>
      <c r="H223" s="190">
        <v>17.15</v>
      </c>
      <c r="I223" s="189">
        <v>13</v>
      </c>
      <c r="J223" s="184"/>
    </row>
    <row r="224" spans="2:10" s="197" customFormat="1" ht="30" customHeight="1">
      <c r="B224" s="191">
        <v>3314</v>
      </c>
      <c r="C224" s="192" t="s">
        <v>19</v>
      </c>
      <c r="D224" s="193" t="s">
        <v>31</v>
      </c>
      <c r="E224" s="194">
        <f>SUM(E214:E223)</f>
        <v>79.22999999999999</v>
      </c>
      <c r="F224" s="194">
        <f>SUM(F214:F223)</f>
        <v>77</v>
      </c>
      <c r="G224" s="194">
        <f>SUM(G214:G223)</f>
        <v>77</v>
      </c>
      <c r="H224" s="195">
        <f>SUM(H214:H223)</f>
        <v>76.66</v>
      </c>
      <c r="I224" s="194">
        <f>SUM(I214:I223)</f>
        <v>76</v>
      </c>
      <c r="J224" s="196"/>
    </row>
    <row r="225" spans="2:10" s="185" customFormat="1" ht="30" customHeight="1">
      <c r="B225" s="186">
        <v>3315</v>
      </c>
      <c r="C225" s="187">
        <v>5021</v>
      </c>
      <c r="D225" s="188" t="s">
        <v>75</v>
      </c>
      <c r="E225" s="189">
        <v>18.05</v>
      </c>
      <c r="F225" s="189">
        <v>15</v>
      </c>
      <c r="G225" s="189">
        <v>15</v>
      </c>
      <c r="H225" s="190">
        <v>21.2</v>
      </c>
      <c r="I225" s="189">
        <v>8</v>
      </c>
      <c r="J225" s="184"/>
    </row>
    <row r="226" spans="2:10" s="185" customFormat="1" ht="30" customHeight="1">
      <c r="B226" s="186">
        <v>3315</v>
      </c>
      <c r="C226" s="187">
        <v>5137</v>
      </c>
      <c r="D226" s="188" t="s">
        <v>78</v>
      </c>
      <c r="E226" s="189">
        <v>5.5</v>
      </c>
      <c r="F226" s="189">
        <v>4</v>
      </c>
      <c r="G226" s="189">
        <v>4</v>
      </c>
      <c r="H226" s="190">
        <v>0</v>
      </c>
      <c r="I226" s="189">
        <v>4</v>
      </c>
      <c r="J226" s="184"/>
    </row>
    <row r="227" spans="2:10" s="185" customFormat="1" ht="30" customHeight="1">
      <c r="B227" s="186">
        <v>3315</v>
      </c>
      <c r="C227" s="187">
        <v>5139</v>
      </c>
      <c r="D227" s="188" t="s">
        <v>71</v>
      </c>
      <c r="E227" s="189">
        <v>7.47</v>
      </c>
      <c r="F227" s="189">
        <v>10</v>
      </c>
      <c r="G227" s="189">
        <v>10</v>
      </c>
      <c r="H227" s="190">
        <v>2.85</v>
      </c>
      <c r="I227" s="189">
        <v>8</v>
      </c>
      <c r="J227" s="184"/>
    </row>
    <row r="228" spans="2:10" s="185" customFormat="1" ht="30" customHeight="1">
      <c r="B228" s="186">
        <v>3315</v>
      </c>
      <c r="C228" s="187">
        <v>5151</v>
      </c>
      <c r="D228" s="188" t="s">
        <v>88</v>
      </c>
      <c r="E228" s="189">
        <v>0</v>
      </c>
      <c r="F228" s="189">
        <v>0</v>
      </c>
      <c r="G228" s="189">
        <v>0</v>
      </c>
      <c r="H228" s="190">
        <v>0.07</v>
      </c>
      <c r="I228" s="189">
        <v>0</v>
      </c>
      <c r="J228" s="184"/>
    </row>
    <row r="229" spans="2:10" s="185" customFormat="1" ht="30" customHeight="1">
      <c r="B229" s="186">
        <v>3315</v>
      </c>
      <c r="C229" s="187">
        <v>5154</v>
      </c>
      <c r="D229" s="188" t="s">
        <v>68</v>
      </c>
      <c r="E229" s="189">
        <v>17.21</v>
      </c>
      <c r="F229" s="189">
        <v>20</v>
      </c>
      <c r="G229" s="189">
        <v>20</v>
      </c>
      <c r="H229" s="190">
        <v>20.49</v>
      </c>
      <c r="I229" s="189">
        <v>24</v>
      </c>
      <c r="J229" s="184"/>
    </row>
    <row r="230" spans="2:10" s="185" customFormat="1" ht="30" customHeight="1">
      <c r="B230" s="186">
        <v>3315</v>
      </c>
      <c r="C230" s="187">
        <v>5194</v>
      </c>
      <c r="D230" s="188" t="s">
        <v>80</v>
      </c>
      <c r="E230" s="189">
        <v>2.86</v>
      </c>
      <c r="F230" s="189">
        <v>3</v>
      </c>
      <c r="G230" s="189">
        <v>3</v>
      </c>
      <c r="H230" s="190">
        <v>3.49</v>
      </c>
      <c r="I230" s="189">
        <v>3</v>
      </c>
      <c r="J230" s="184"/>
    </row>
    <row r="231" spans="2:10" s="197" customFormat="1" ht="30" customHeight="1">
      <c r="B231" s="191">
        <v>3315</v>
      </c>
      <c r="C231" s="192" t="s">
        <v>19</v>
      </c>
      <c r="D231" s="193" t="s">
        <v>32</v>
      </c>
      <c r="E231" s="194">
        <f>SUM(E225:E230)</f>
        <v>51.09</v>
      </c>
      <c r="F231" s="194">
        <f>SUM(F225:F230)</f>
        <v>52</v>
      </c>
      <c r="G231" s="194">
        <f>SUM(G225:G230)</f>
        <v>52</v>
      </c>
      <c r="H231" s="195">
        <f>SUM(H225:H230)</f>
        <v>48.1</v>
      </c>
      <c r="I231" s="194">
        <f>SUM(I225:I230)</f>
        <v>47</v>
      </c>
      <c r="J231" s="196"/>
    </row>
    <row r="232" spans="2:10" s="204" customFormat="1" ht="30" customHeight="1" thickBot="1">
      <c r="B232" s="283">
        <v>331</v>
      </c>
      <c r="C232" s="284" t="s">
        <v>21</v>
      </c>
      <c r="D232" s="285" t="s">
        <v>33</v>
      </c>
      <c r="E232" s="286">
        <f>E224+E231</f>
        <v>130.32</v>
      </c>
      <c r="F232" s="286">
        <f>F224+F231</f>
        <v>129</v>
      </c>
      <c r="G232" s="286">
        <f>G224+G231</f>
        <v>129</v>
      </c>
      <c r="H232" s="287">
        <f>H224+H231</f>
        <v>124.75999999999999</v>
      </c>
      <c r="I232" s="367">
        <f>I224+I231</f>
        <v>123</v>
      </c>
      <c r="J232" s="203"/>
    </row>
    <row r="233" spans="2:10" s="266" customFormat="1" ht="30" customHeight="1">
      <c r="B233" s="294"/>
      <c r="C233" s="294"/>
      <c r="D233" s="294"/>
      <c r="E233" s="295"/>
      <c r="F233" s="295"/>
      <c r="G233" s="295"/>
      <c r="H233" s="295"/>
      <c r="I233" s="361"/>
      <c r="J233" s="265"/>
    </row>
    <row r="234" spans="2:10" s="266" customFormat="1" ht="24" customHeight="1">
      <c r="B234" s="944"/>
      <c r="C234" s="945"/>
      <c r="D234" s="945"/>
      <c r="E234" s="945"/>
      <c r="F234" s="945"/>
      <c r="G234" s="945"/>
      <c r="H234" s="945"/>
      <c r="I234" s="361"/>
      <c r="J234" s="265"/>
    </row>
    <row r="235" spans="2:10" s="266" customFormat="1" ht="24" customHeight="1" thickBot="1">
      <c r="B235" s="296"/>
      <c r="C235" s="296"/>
      <c r="D235" s="296"/>
      <c r="E235" s="297"/>
      <c r="F235" s="297"/>
      <c r="G235" s="297"/>
      <c r="H235" s="297"/>
      <c r="I235" s="361"/>
      <c r="J235" s="265"/>
    </row>
    <row r="236" spans="2:10" s="325" customFormat="1" ht="30" customHeight="1">
      <c r="B236" s="946" t="s">
        <v>15</v>
      </c>
      <c r="C236" s="948" t="s">
        <v>16</v>
      </c>
      <c r="D236" s="950" t="s">
        <v>131</v>
      </c>
      <c r="E236" s="913" t="s">
        <v>130</v>
      </c>
      <c r="F236" s="910" t="s">
        <v>203</v>
      </c>
      <c r="G236" s="910" t="s">
        <v>282</v>
      </c>
      <c r="H236" s="941" t="s">
        <v>252</v>
      </c>
      <c r="I236" s="910" t="s">
        <v>278</v>
      </c>
      <c r="J236" s="324"/>
    </row>
    <row r="237" spans="2:10" s="325" customFormat="1" ht="30" customHeight="1" thickBot="1">
      <c r="B237" s="947"/>
      <c r="C237" s="949"/>
      <c r="D237" s="951"/>
      <c r="E237" s="914"/>
      <c r="F237" s="911"/>
      <c r="G237" s="911"/>
      <c r="H237" s="942"/>
      <c r="I237" s="911"/>
      <c r="J237" s="324"/>
    </row>
    <row r="238" spans="2:10" s="266" customFormat="1" ht="30" customHeight="1">
      <c r="B238" s="288"/>
      <c r="C238" s="289"/>
      <c r="D238" s="290"/>
      <c r="E238" s="279"/>
      <c r="F238" s="279"/>
      <c r="G238" s="279"/>
      <c r="H238" s="298"/>
      <c r="I238" s="279"/>
      <c r="J238" s="265"/>
    </row>
    <row r="239" spans="2:10" s="333" customFormat="1" ht="30" customHeight="1">
      <c r="B239" s="334">
        <v>3326</v>
      </c>
      <c r="C239" s="335">
        <v>5021</v>
      </c>
      <c r="D239" s="336" t="s">
        <v>75</v>
      </c>
      <c r="E239" s="337">
        <v>0</v>
      </c>
      <c r="F239" s="337">
        <v>0</v>
      </c>
      <c r="G239" s="337">
        <v>0</v>
      </c>
      <c r="H239" s="338">
        <v>27.4</v>
      </c>
      <c r="I239" s="337">
        <v>0</v>
      </c>
      <c r="J239" s="339"/>
    </row>
    <row r="240" spans="2:10" s="185" customFormat="1" ht="30" customHeight="1">
      <c r="B240" s="186">
        <v>3326</v>
      </c>
      <c r="C240" s="187">
        <v>5171</v>
      </c>
      <c r="D240" s="188" t="s">
        <v>64</v>
      </c>
      <c r="E240" s="189">
        <v>202.96</v>
      </c>
      <c r="F240" s="189">
        <v>0</v>
      </c>
      <c r="G240" s="189">
        <v>290</v>
      </c>
      <c r="H240" s="190">
        <v>217.54</v>
      </c>
      <c r="I240" s="189">
        <v>72</v>
      </c>
      <c r="J240" s="184" t="s">
        <v>271</v>
      </c>
    </row>
    <row r="241" spans="2:10" s="185" customFormat="1" ht="30" customHeight="1">
      <c r="B241" s="186">
        <v>3326</v>
      </c>
      <c r="C241" s="187">
        <v>5329</v>
      </c>
      <c r="D241" s="188" t="s">
        <v>216</v>
      </c>
      <c r="E241" s="189">
        <v>0</v>
      </c>
      <c r="F241" s="189">
        <v>0</v>
      </c>
      <c r="G241" s="189">
        <v>143</v>
      </c>
      <c r="H241" s="190">
        <v>143.24</v>
      </c>
      <c r="I241" s="189">
        <v>0</v>
      </c>
      <c r="J241" s="184"/>
    </row>
    <row r="242" spans="2:10" s="197" customFormat="1" ht="30" customHeight="1">
      <c r="B242" s="191">
        <v>3326</v>
      </c>
      <c r="C242" s="192" t="s">
        <v>19</v>
      </c>
      <c r="D242" s="193" t="s">
        <v>215</v>
      </c>
      <c r="E242" s="194">
        <f>SUM(E239:E241)</f>
        <v>202.96</v>
      </c>
      <c r="F242" s="194">
        <f>SUM(F239:F241)</f>
        <v>0</v>
      </c>
      <c r="G242" s="194">
        <f>SUM(G239:G241)</f>
        <v>433</v>
      </c>
      <c r="H242" s="194">
        <f>SUM(H239:H241)</f>
        <v>388.18</v>
      </c>
      <c r="I242" s="194">
        <f>SUM(I239:I241)</f>
        <v>72</v>
      </c>
      <c r="J242" s="196"/>
    </row>
    <row r="243" spans="2:10" s="204" customFormat="1" ht="30" customHeight="1">
      <c r="B243" s="198">
        <v>332</v>
      </c>
      <c r="C243" s="199" t="s">
        <v>21</v>
      </c>
      <c r="D243" s="200" t="s">
        <v>155</v>
      </c>
      <c r="E243" s="201">
        <f>E242</f>
        <v>202.96</v>
      </c>
      <c r="F243" s="201">
        <f>F242</f>
        <v>0</v>
      </c>
      <c r="G243" s="201">
        <f>G242</f>
        <v>433</v>
      </c>
      <c r="H243" s="202">
        <f>H242</f>
        <v>388.18</v>
      </c>
      <c r="I243" s="201">
        <f>I242</f>
        <v>72</v>
      </c>
      <c r="J243" s="203"/>
    </row>
    <row r="244" spans="2:10" s="185" customFormat="1" ht="30" customHeight="1">
      <c r="B244" s="186">
        <v>3349</v>
      </c>
      <c r="C244" s="187">
        <v>5021</v>
      </c>
      <c r="D244" s="188" t="s">
        <v>75</v>
      </c>
      <c r="E244" s="189">
        <v>14.84</v>
      </c>
      <c r="F244" s="189">
        <v>15</v>
      </c>
      <c r="G244" s="189">
        <v>45</v>
      </c>
      <c r="H244" s="190">
        <v>56.48</v>
      </c>
      <c r="I244" s="189">
        <v>60</v>
      </c>
      <c r="J244" s="184"/>
    </row>
    <row r="245" spans="2:10" s="185" customFormat="1" ht="30" customHeight="1">
      <c r="B245" s="186">
        <v>3349</v>
      </c>
      <c r="C245" s="187">
        <v>5139</v>
      </c>
      <c r="D245" s="188" t="s">
        <v>71</v>
      </c>
      <c r="E245" s="189">
        <v>0.07</v>
      </c>
      <c r="F245" s="189">
        <v>0</v>
      </c>
      <c r="G245" s="189">
        <v>0</v>
      </c>
      <c r="H245" s="190">
        <v>10</v>
      </c>
      <c r="I245" s="189">
        <v>2</v>
      </c>
      <c r="J245" s="184"/>
    </row>
    <row r="246" spans="2:10" s="185" customFormat="1" ht="30" customHeight="1">
      <c r="B246" s="186">
        <v>3349</v>
      </c>
      <c r="C246" s="187">
        <v>5161</v>
      </c>
      <c r="D246" s="188" t="s">
        <v>101</v>
      </c>
      <c r="E246" s="189">
        <v>0.62</v>
      </c>
      <c r="F246" s="189">
        <v>0</v>
      </c>
      <c r="G246" s="189">
        <v>0</v>
      </c>
      <c r="H246" s="190">
        <v>2.22</v>
      </c>
      <c r="I246" s="189">
        <v>2</v>
      </c>
      <c r="J246" s="184"/>
    </row>
    <row r="247" spans="2:10" s="185" customFormat="1" ht="30" customHeight="1">
      <c r="B247" s="186">
        <v>3349</v>
      </c>
      <c r="C247" s="187">
        <v>5169</v>
      </c>
      <c r="D247" s="188" t="s">
        <v>62</v>
      </c>
      <c r="E247" s="189">
        <v>43.46</v>
      </c>
      <c r="F247" s="189">
        <v>30</v>
      </c>
      <c r="G247" s="189">
        <v>30</v>
      </c>
      <c r="H247" s="190">
        <v>43.24</v>
      </c>
      <c r="I247" s="189">
        <v>48</v>
      </c>
      <c r="J247" s="184"/>
    </row>
    <row r="248" spans="2:10" s="185" customFormat="1" ht="30" customHeight="1">
      <c r="B248" s="186">
        <v>3349</v>
      </c>
      <c r="C248" s="187">
        <v>5171</v>
      </c>
      <c r="D248" s="188" t="s">
        <v>64</v>
      </c>
      <c r="E248" s="189">
        <v>1.18</v>
      </c>
      <c r="F248" s="189">
        <v>0</v>
      </c>
      <c r="G248" s="189">
        <v>0</v>
      </c>
      <c r="H248" s="190">
        <v>0</v>
      </c>
      <c r="I248" s="189">
        <v>0</v>
      </c>
      <c r="J248" s="184"/>
    </row>
    <row r="249" spans="2:10" s="197" customFormat="1" ht="30" customHeight="1">
      <c r="B249" s="191">
        <v>3349</v>
      </c>
      <c r="C249" s="192" t="s">
        <v>19</v>
      </c>
      <c r="D249" s="193" t="s">
        <v>34</v>
      </c>
      <c r="E249" s="194">
        <f>SUM(E244:E248)</f>
        <v>60.17</v>
      </c>
      <c r="F249" s="194">
        <f>SUM(F244:F248)</f>
        <v>45</v>
      </c>
      <c r="G249" s="194">
        <f>SUM(G244:G248)</f>
        <v>75</v>
      </c>
      <c r="H249" s="195">
        <f>SUM(H244:H248)</f>
        <v>111.94</v>
      </c>
      <c r="I249" s="194">
        <f>SUM(I244:I248)</f>
        <v>112</v>
      </c>
      <c r="J249" s="196"/>
    </row>
    <row r="250" spans="2:10" s="204" customFormat="1" ht="30" customHeight="1">
      <c r="B250" s="283">
        <v>334</v>
      </c>
      <c r="C250" s="284" t="s">
        <v>21</v>
      </c>
      <c r="D250" s="285" t="s">
        <v>35</v>
      </c>
      <c r="E250" s="286">
        <f>E249</f>
        <v>60.17</v>
      </c>
      <c r="F250" s="286">
        <f>F249</f>
        <v>45</v>
      </c>
      <c r="G250" s="286">
        <f>G249</f>
        <v>75</v>
      </c>
      <c r="H250" s="287">
        <f>H249</f>
        <v>111.94</v>
      </c>
      <c r="I250" s="286">
        <f>I249</f>
        <v>112</v>
      </c>
      <c r="J250" s="203"/>
    </row>
    <row r="251" spans="2:10" s="185" customFormat="1" ht="30" customHeight="1">
      <c r="B251" s="186">
        <v>3399</v>
      </c>
      <c r="C251" s="187">
        <v>5021</v>
      </c>
      <c r="D251" s="304" t="s">
        <v>75</v>
      </c>
      <c r="E251" s="189">
        <v>2.88</v>
      </c>
      <c r="F251" s="189">
        <v>6</v>
      </c>
      <c r="G251" s="189">
        <v>6</v>
      </c>
      <c r="H251" s="189">
        <v>27.67</v>
      </c>
      <c r="I251" s="189">
        <v>12</v>
      </c>
      <c r="J251" s="184"/>
    </row>
    <row r="252" spans="2:10" s="185" customFormat="1" ht="30" customHeight="1">
      <c r="B252" s="186">
        <v>3399</v>
      </c>
      <c r="C252" s="187">
        <v>5138</v>
      </c>
      <c r="D252" s="188" t="s">
        <v>81</v>
      </c>
      <c r="E252" s="189">
        <v>3.18</v>
      </c>
      <c r="F252" s="189">
        <v>0</v>
      </c>
      <c r="G252" s="189">
        <v>0</v>
      </c>
      <c r="H252" s="190">
        <v>0</v>
      </c>
      <c r="I252" s="189">
        <v>1</v>
      </c>
      <c r="J252" s="184"/>
    </row>
    <row r="253" spans="2:10" s="185" customFormat="1" ht="30" customHeight="1">
      <c r="B253" s="186">
        <v>3399</v>
      </c>
      <c r="C253" s="187">
        <v>5139</v>
      </c>
      <c r="D253" s="188" t="s">
        <v>71</v>
      </c>
      <c r="E253" s="189">
        <v>0.37</v>
      </c>
      <c r="F253" s="189">
        <v>6</v>
      </c>
      <c r="G253" s="189">
        <v>6</v>
      </c>
      <c r="H253" s="190">
        <v>4.73</v>
      </c>
      <c r="I253" s="189">
        <v>12</v>
      </c>
      <c r="J253" s="184"/>
    </row>
    <row r="254" spans="2:10" s="185" customFormat="1" ht="30" customHeight="1">
      <c r="B254" s="186">
        <v>3399</v>
      </c>
      <c r="C254" s="187">
        <v>5156</v>
      </c>
      <c r="D254" s="188" t="s">
        <v>82</v>
      </c>
      <c r="E254" s="189">
        <v>0.54</v>
      </c>
      <c r="F254" s="189">
        <v>0</v>
      </c>
      <c r="G254" s="189">
        <v>0</v>
      </c>
      <c r="H254" s="190">
        <v>0</v>
      </c>
      <c r="I254" s="189">
        <v>0</v>
      </c>
      <c r="J254" s="184"/>
    </row>
    <row r="255" spans="2:10" s="185" customFormat="1" ht="30" customHeight="1">
      <c r="B255" s="186">
        <v>3399</v>
      </c>
      <c r="C255" s="187">
        <v>5169</v>
      </c>
      <c r="D255" s="188" t="s">
        <v>62</v>
      </c>
      <c r="E255" s="189">
        <v>40.76</v>
      </c>
      <c r="F255" s="189">
        <v>50</v>
      </c>
      <c r="G255" s="189">
        <v>70</v>
      </c>
      <c r="H255" s="190">
        <v>61.27</v>
      </c>
      <c r="I255" s="189">
        <v>80</v>
      </c>
      <c r="J255" s="184"/>
    </row>
    <row r="256" spans="2:10" s="185" customFormat="1" ht="30" customHeight="1">
      <c r="B256" s="186">
        <v>3399</v>
      </c>
      <c r="C256" s="187">
        <v>5171</v>
      </c>
      <c r="D256" s="188" t="s">
        <v>64</v>
      </c>
      <c r="E256" s="189">
        <v>42.44</v>
      </c>
      <c r="F256" s="189">
        <v>28</v>
      </c>
      <c r="G256" s="189">
        <v>28</v>
      </c>
      <c r="H256" s="190">
        <v>0</v>
      </c>
      <c r="I256" s="189">
        <v>30</v>
      </c>
      <c r="J256" s="184"/>
    </row>
    <row r="257" spans="2:10" s="185" customFormat="1" ht="30" customHeight="1">
      <c r="B257" s="186">
        <v>3399</v>
      </c>
      <c r="C257" s="187">
        <v>5173</v>
      </c>
      <c r="D257" s="188" t="s">
        <v>83</v>
      </c>
      <c r="E257" s="189">
        <v>0</v>
      </c>
      <c r="F257" s="189">
        <v>1</v>
      </c>
      <c r="G257" s="189">
        <v>1</v>
      </c>
      <c r="H257" s="190">
        <v>0</v>
      </c>
      <c r="I257" s="189">
        <v>1</v>
      </c>
      <c r="J257" s="184"/>
    </row>
    <row r="258" spans="2:10" s="185" customFormat="1" ht="30" customHeight="1">
      <c r="B258" s="186">
        <v>3399</v>
      </c>
      <c r="C258" s="187">
        <v>5175</v>
      </c>
      <c r="D258" s="188" t="s">
        <v>84</v>
      </c>
      <c r="E258" s="189">
        <v>38.83</v>
      </c>
      <c r="F258" s="189">
        <v>23</v>
      </c>
      <c r="G258" s="189">
        <v>23</v>
      </c>
      <c r="H258" s="190">
        <v>11.06</v>
      </c>
      <c r="I258" s="189">
        <v>45</v>
      </c>
      <c r="J258" s="184"/>
    </row>
    <row r="259" spans="2:10" s="185" customFormat="1" ht="30" customHeight="1">
      <c r="B259" s="186">
        <v>3399</v>
      </c>
      <c r="C259" s="187">
        <v>5194</v>
      </c>
      <c r="D259" s="188" t="s">
        <v>80</v>
      </c>
      <c r="E259" s="189">
        <v>27.05</v>
      </c>
      <c r="F259" s="189">
        <v>23</v>
      </c>
      <c r="G259" s="189">
        <v>23</v>
      </c>
      <c r="H259" s="190">
        <v>22.27</v>
      </c>
      <c r="I259" s="189">
        <v>40</v>
      </c>
      <c r="J259" s="184"/>
    </row>
    <row r="260" spans="2:10" s="197" customFormat="1" ht="30" customHeight="1">
      <c r="B260" s="191">
        <v>3399</v>
      </c>
      <c r="C260" s="192" t="s">
        <v>19</v>
      </c>
      <c r="D260" s="193" t="s">
        <v>37</v>
      </c>
      <c r="E260" s="194">
        <f>SUM(E251:E259)</f>
        <v>156.05</v>
      </c>
      <c r="F260" s="194">
        <f>SUM(F251:F259)</f>
        <v>137</v>
      </c>
      <c r="G260" s="194">
        <f>SUM(G251:G259)</f>
        <v>157</v>
      </c>
      <c r="H260" s="195">
        <f>SUM(H251:H259)</f>
        <v>127.00000000000001</v>
      </c>
      <c r="I260" s="194">
        <f>SUM(I251:I259)</f>
        <v>221</v>
      </c>
      <c r="J260" s="196"/>
    </row>
    <row r="261" spans="2:10" s="204" customFormat="1" ht="30" customHeight="1">
      <c r="B261" s="198">
        <v>339</v>
      </c>
      <c r="C261" s="199" t="s">
        <v>21</v>
      </c>
      <c r="D261" s="200" t="s">
        <v>214</v>
      </c>
      <c r="E261" s="201">
        <f>E260</f>
        <v>156.05</v>
      </c>
      <c r="F261" s="201">
        <f>F260</f>
        <v>137</v>
      </c>
      <c r="G261" s="201">
        <f>G260</f>
        <v>157</v>
      </c>
      <c r="H261" s="202">
        <f>H260</f>
        <v>127.00000000000001</v>
      </c>
      <c r="I261" s="201">
        <f>I260</f>
        <v>221</v>
      </c>
      <c r="J261" s="203"/>
    </row>
    <row r="262" spans="2:10" s="185" customFormat="1" ht="30" customHeight="1">
      <c r="B262" s="186">
        <v>3419</v>
      </c>
      <c r="C262" s="187">
        <v>5171</v>
      </c>
      <c r="D262" s="188" t="s">
        <v>64</v>
      </c>
      <c r="E262" s="189">
        <v>9.82</v>
      </c>
      <c r="F262" s="189">
        <v>20</v>
      </c>
      <c r="G262" s="189">
        <v>20</v>
      </c>
      <c r="H262" s="190">
        <v>0.71</v>
      </c>
      <c r="I262" s="189">
        <v>20</v>
      </c>
      <c r="J262" s="184"/>
    </row>
    <row r="263" spans="2:10" s="185" customFormat="1" ht="30" customHeight="1">
      <c r="B263" s="186">
        <v>3419</v>
      </c>
      <c r="C263" s="187">
        <v>5222</v>
      </c>
      <c r="D263" s="188" t="s">
        <v>146</v>
      </c>
      <c r="E263" s="189">
        <v>0.5</v>
      </c>
      <c r="F263" s="189">
        <v>8</v>
      </c>
      <c r="G263" s="189">
        <v>8</v>
      </c>
      <c r="H263" s="190">
        <v>0</v>
      </c>
      <c r="I263" s="189">
        <v>6</v>
      </c>
      <c r="J263" s="184"/>
    </row>
    <row r="264" spans="2:10" s="197" customFormat="1" ht="30" customHeight="1">
      <c r="B264" s="191">
        <v>3419</v>
      </c>
      <c r="C264" s="192" t="s">
        <v>19</v>
      </c>
      <c r="D264" s="193" t="s">
        <v>85</v>
      </c>
      <c r="E264" s="194">
        <f>SUM(E262:E263)</f>
        <v>10.32</v>
      </c>
      <c r="F264" s="194">
        <f>SUM(F262:F263)</f>
        <v>28</v>
      </c>
      <c r="G264" s="194">
        <f>SUM(G262:G263)</f>
        <v>28</v>
      </c>
      <c r="H264" s="195">
        <f>SUM(H262:H263)</f>
        <v>0.71</v>
      </c>
      <c r="I264" s="194">
        <f>SUM(I262:I263)</f>
        <v>26</v>
      </c>
      <c r="J264" s="196"/>
    </row>
    <row r="265" spans="2:10" s="204" customFormat="1" ht="30" customHeight="1">
      <c r="B265" s="198">
        <v>341</v>
      </c>
      <c r="C265" s="199" t="s">
        <v>21</v>
      </c>
      <c r="D265" s="200" t="s">
        <v>86</v>
      </c>
      <c r="E265" s="201">
        <f>E264</f>
        <v>10.32</v>
      </c>
      <c r="F265" s="201">
        <f>F264</f>
        <v>28</v>
      </c>
      <c r="G265" s="201">
        <f>G264</f>
        <v>28</v>
      </c>
      <c r="H265" s="202">
        <f>H264</f>
        <v>0.71</v>
      </c>
      <c r="I265" s="201">
        <f>I264</f>
        <v>26</v>
      </c>
      <c r="J265" s="203"/>
    </row>
    <row r="266" spans="2:10" s="237" customFormat="1" ht="30" customHeight="1">
      <c r="B266" s="231">
        <v>3429</v>
      </c>
      <c r="C266" s="232">
        <v>5169</v>
      </c>
      <c r="D266" s="233" t="s">
        <v>62</v>
      </c>
      <c r="E266" s="234">
        <v>14.95</v>
      </c>
      <c r="F266" s="234">
        <v>15</v>
      </c>
      <c r="G266" s="234">
        <v>15</v>
      </c>
      <c r="H266" s="235">
        <v>0</v>
      </c>
      <c r="I266" s="234">
        <v>10</v>
      </c>
      <c r="J266" s="236"/>
    </row>
    <row r="267" spans="2:10" s="239" customFormat="1" ht="30" customHeight="1">
      <c r="B267" s="191">
        <v>3429</v>
      </c>
      <c r="C267" s="192" t="s">
        <v>19</v>
      </c>
      <c r="D267" s="193" t="s">
        <v>219</v>
      </c>
      <c r="E267" s="194">
        <f>SUM(E266)</f>
        <v>14.95</v>
      </c>
      <c r="F267" s="194">
        <f>SUM(F266)</f>
        <v>15</v>
      </c>
      <c r="G267" s="194">
        <f>SUM(G266)</f>
        <v>15</v>
      </c>
      <c r="H267" s="195">
        <f>SUM(H266)</f>
        <v>0</v>
      </c>
      <c r="I267" s="194">
        <f>SUM(I266)</f>
        <v>10</v>
      </c>
      <c r="J267" s="238"/>
    </row>
    <row r="268" spans="2:10" s="204" customFormat="1" ht="30" customHeight="1">
      <c r="B268" s="198">
        <v>342</v>
      </c>
      <c r="C268" s="199" t="s">
        <v>21</v>
      </c>
      <c r="D268" s="200" t="s">
        <v>201</v>
      </c>
      <c r="E268" s="201">
        <f>E267</f>
        <v>14.95</v>
      </c>
      <c r="F268" s="201">
        <f>F267</f>
        <v>15</v>
      </c>
      <c r="G268" s="201">
        <f>G267</f>
        <v>15</v>
      </c>
      <c r="H268" s="202">
        <f>H267</f>
        <v>0</v>
      </c>
      <c r="I268" s="201">
        <f>I267</f>
        <v>10</v>
      </c>
      <c r="J268" s="203"/>
    </row>
    <row r="269" spans="2:10" s="185" customFormat="1" ht="30" customHeight="1">
      <c r="B269" s="186">
        <v>3612</v>
      </c>
      <c r="C269" s="187">
        <v>5139</v>
      </c>
      <c r="D269" s="188" t="s">
        <v>71</v>
      </c>
      <c r="E269" s="189">
        <v>0.01</v>
      </c>
      <c r="F269" s="189">
        <v>0</v>
      </c>
      <c r="G269" s="189">
        <v>0</v>
      </c>
      <c r="H269" s="190">
        <v>9.1</v>
      </c>
      <c r="I269" s="189">
        <v>3</v>
      </c>
      <c r="J269" s="184"/>
    </row>
    <row r="270" spans="2:10" s="185" customFormat="1" ht="30" customHeight="1">
      <c r="B270" s="186">
        <v>3612</v>
      </c>
      <c r="C270" s="187">
        <v>5154</v>
      </c>
      <c r="D270" s="188" t="s">
        <v>68</v>
      </c>
      <c r="E270" s="189">
        <v>9.33</v>
      </c>
      <c r="F270" s="189">
        <v>6</v>
      </c>
      <c r="G270" s="189">
        <v>6</v>
      </c>
      <c r="H270" s="190">
        <v>9.93</v>
      </c>
      <c r="I270" s="189">
        <v>10</v>
      </c>
      <c r="J270" s="184"/>
    </row>
    <row r="271" spans="2:10" s="185" customFormat="1" ht="30" customHeight="1">
      <c r="B271" s="186">
        <v>3612</v>
      </c>
      <c r="C271" s="187">
        <v>5166</v>
      </c>
      <c r="D271" s="188" t="s">
        <v>87</v>
      </c>
      <c r="E271" s="189">
        <v>0.94</v>
      </c>
      <c r="F271" s="189">
        <v>1</v>
      </c>
      <c r="G271" s="189">
        <v>1</v>
      </c>
      <c r="H271" s="190">
        <v>6.5</v>
      </c>
      <c r="I271" s="189">
        <v>2</v>
      </c>
      <c r="J271" s="184"/>
    </row>
    <row r="272" spans="2:10" s="185" customFormat="1" ht="30" customHeight="1">
      <c r="B272" s="186">
        <v>3612</v>
      </c>
      <c r="C272" s="187">
        <v>5169</v>
      </c>
      <c r="D272" s="188" t="s">
        <v>62</v>
      </c>
      <c r="E272" s="189">
        <v>9.18</v>
      </c>
      <c r="F272" s="189">
        <v>8</v>
      </c>
      <c r="G272" s="189">
        <v>8</v>
      </c>
      <c r="H272" s="190">
        <v>11.51</v>
      </c>
      <c r="I272" s="189">
        <v>13</v>
      </c>
      <c r="J272" s="184"/>
    </row>
    <row r="273" spans="2:10" s="185" customFormat="1" ht="30" customHeight="1">
      <c r="B273" s="186">
        <v>3612</v>
      </c>
      <c r="C273" s="187">
        <v>5171</v>
      </c>
      <c r="D273" s="188" t="s">
        <v>64</v>
      </c>
      <c r="E273" s="189">
        <v>31.45</v>
      </c>
      <c r="F273" s="189">
        <v>35</v>
      </c>
      <c r="G273" s="189">
        <v>35</v>
      </c>
      <c r="H273" s="190">
        <v>60.03</v>
      </c>
      <c r="I273" s="189">
        <v>50</v>
      </c>
      <c r="J273" s="184"/>
    </row>
    <row r="274" spans="2:10" s="197" customFormat="1" ht="30" customHeight="1">
      <c r="B274" s="191">
        <v>3612</v>
      </c>
      <c r="C274" s="192" t="s">
        <v>19</v>
      </c>
      <c r="D274" s="193" t="s">
        <v>38</v>
      </c>
      <c r="E274" s="194">
        <f>SUM(E269:E273)</f>
        <v>50.91</v>
      </c>
      <c r="F274" s="194">
        <f>SUM(F269:F273)</f>
        <v>50</v>
      </c>
      <c r="G274" s="194">
        <f>SUM(G269:G273)</f>
        <v>50</v>
      </c>
      <c r="H274" s="194">
        <f>SUM(H269:H273)</f>
        <v>97.07</v>
      </c>
      <c r="I274" s="194">
        <f>SUM(I269:I273)</f>
        <v>78</v>
      </c>
      <c r="J274" s="196"/>
    </row>
    <row r="275" spans="2:10" s="185" customFormat="1" ht="30" customHeight="1">
      <c r="B275" s="186">
        <v>3613</v>
      </c>
      <c r="C275" s="187">
        <v>5139</v>
      </c>
      <c r="D275" s="188" t="s">
        <v>71</v>
      </c>
      <c r="E275" s="189">
        <v>0.61</v>
      </c>
      <c r="F275" s="189">
        <v>3</v>
      </c>
      <c r="G275" s="189">
        <v>3</v>
      </c>
      <c r="H275" s="190">
        <v>1.61</v>
      </c>
      <c r="I275" s="189">
        <v>3</v>
      </c>
      <c r="J275" s="184"/>
    </row>
    <row r="276" spans="2:10" s="185" customFormat="1" ht="30" customHeight="1">
      <c r="B276" s="186">
        <v>3613</v>
      </c>
      <c r="C276" s="187">
        <v>5154</v>
      </c>
      <c r="D276" s="188" t="s">
        <v>68</v>
      </c>
      <c r="E276" s="189">
        <v>13.21</v>
      </c>
      <c r="F276" s="189">
        <v>15</v>
      </c>
      <c r="G276" s="189">
        <v>15</v>
      </c>
      <c r="H276" s="190">
        <v>7.89</v>
      </c>
      <c r="I276" s="189">
        <v>15</v>
      </c>
      <c r="J276" s="184"/>
    </row>
    <row r="277" spans="2:10" s="185" customFormat="1" ht="30" customHeight="1">
      <c r="B277" s="186">
        <v>3613</v>
      </c>
      <c r="C277" s="187">
        <v>5169</v>
      </c>
      <c r="D277" s="188" t="s">
        <v>62</v>
      </c>
      <c r="E277" s="189">
        <v>0</v>
      </c>
      <c r="F277" s="189">
        <v>5</v>
      </c>
      <c r="G277" s="189">
        <v>5</v>
      </c>
      <c r="H277" s="190">
        <v>5.8</v>
      </c>
      <c r="I277" s="189">
        <v>5</v>
      </c>
      <c r="J277" s="184"/>
    </row>
    <row r="278" spans="2:10" s="185" customFormat="1" ht="30" customHeight="1">
      <c r="B278" s="186">
        <v>3613</v>
      </c>
      <c r="C278" s="187">
        <v>5171</v>
      </c>
      <c r="D278" s="188" t="s">
        <v>64</v>
      </c>
      <c r="E278" s="189">
        <v>40.03</v>
      </c>
      <c r="F278" s="189">
        <v>35</v>
      </c>
      <c r="G278" s="189">
        <v>35</v>
      </c>
      <c r="H278" s="190">
        <v>171.15</v>
      </c>
      <c r="I278" s="189">
        <v>40</v>
      </c>
      <c r="J278" s="184"/>
    </row>
    <row r="279" spans="2:10" s="185" customFormat="1" ht="30" customHeight="1">
      <c r="B279" s="186">
        <v>3613</v>
      </c>
      <c r="C279" s="187">
        <v>6121</v>
      </c>
      <c r="D279" s="188" t="s">
        <v>65</v>
      </c>
      <c r="E279" s="189">
        <v>0</v>
      </c>
      <c r="F279" s="189">
        <v>0</v>
      </c>
      <c r="G279" s="189">
        <v>111</v>
      </c>
      <c r="H279" s="190">
        <v>170.48</v>
      </c>
      <c r="I279" s="189">
        <v>0</v>
      </c>
      <c r="J279" s="184" t="s">
        <v>259</v>
      </c>
    </row>
    <row r="280" spans="2:10" s="197" customFormat="1" ht="30" customHeight="1">
      <c r="B280" s="191">
        <v>3613</v>
      </c>
      <c r="C280" s="192" t="s">
        <v>19</v>
      </c>
      <c r="D280" s="193" t="s">
        <v>39</v>
      </c>
      <c r="E280" s="194">
        <f>SUM(E275:E279)</f>
        <v>53.85</v>
      </c>
      <c r="F280" s="194">
        <f>SUM(F275:F279)</f>
        <v>58</v>
      </c>
      <c r="G280" s="194">
        <f>SUM(G275:G279)</f>
        <v>169</v>
      </c>
      <c r="H280" s="195">
        <f>SUM(H275:H279)</f>
        <v>356.93</v>
      </c>
      <c r="I280" s="194">
        <f>SUM(I275:I279)</f>
        <v>63</v>
      </c>
      <c r="J280" s="196"/>
    </row>
    <row r="281" spans="2:10" s="185" customFormat="1" ht="30" customHeight="1">
      <c r="B281" s="186">
        <v>3619</v>
      </c>
      <c r="C281" s="187">
        <v>5660</v>
      </c>
      <c r="D281" s="188" t="s">
        <v>156</v>
      </c>
      <c r="E281" s="189">
        <v>30</v>
      </c>
      <c r="F281" s="189">
        <v>0</v>
      </c>
      <c r="G281" s="189">
        <v>0</v>
      </c>
      <c r="H281" s="190">
        <v>0</v>
      </c>
      <c r="I281" s="189">
        <v>0</v>
      </c>
      <c r="J281" s="184"/>
    </row>
    <row r="282" spans="2:10" s="185" customFormat="1" ht="30" customHeight="1">
      <c r="B282" s="186">
        <v>3619</v>
      </c>
      <c r="C282" s="187">
        <v>6460</v>
      </c>
      <c r="D282" s="188" t="s">
        <v>251</v>
      </c>
      <c r="E282" s="189">
        <v>0</v>
      </c>
      <c r="F282" s="189">
        <v>0</v>
      </c>
      <c r="G282" s="189">
        <v>50</v>
      </c>
      <c r="H282" s="190">
        <v>50</v>
      </c>
      <c r="I282" s="189">
        <v>0</v>
      </c>
      <c r="J282" s="184"/>
    </row>
    <row r="283" spans="2:10" s="197" customFormat="1" ht="30" customHeight="1">
      <c r="B283" s="191">
        <v>3619</v>
      </c>
      <c r="C283" s="192" t="s">
        <v>19</v>
      </c>
      <c r="D283" s="193" t="s">
        <v>157</v>
      </c>
      <c r="E283" s="194">
        <f>SUM(E281:E282)</f>
        <v>30</v>
      </c>
      <c r="F283" s="194">
        <f>SUM(F281:F282)</f>
        <v>0</v>
      </c>
      <c r="G283" s="194">
        <f>SUM(G281:G282)</f>
        <v>50</v>
      </c>
      <c r="H283" s="194">
        <f>SUM(H281:H282)</f>
        <v>50</v>
      </c>
      <c r="I283" s="194">
        <f>SUM(I281:I282)</f>
        <v>0</v>
      </c>
      <c r="J283" s="196"/>
    </row>
    <row r="284" spans="2:10" s="204" customFormat="1" ht="30" customHeight="1">
      <c r="B284" s="198">
        <v>361</v>
      </c>
      <c r="C284" s="199" t="s">
        <v>21</v>
      </c>
      <c r="D284" s="200" t="s">
        <v>40</v>
      </c>
      <c r="E284" s="201">
        <f>E283+E280+E274</f>
        <v>134.76</v>
      </c>
      <c r="F284" s="201">
        <f>F283+F280+F274</f>
        <v>108</v>
      </c>
      <c r="G284" s="201">
        <f>G283+G280+G274</f>
        <v>269</v>
      </c>
      <c r="H284" s="202">
        <f>H283+H280+H274</f>
        <v>504</v>
      </c>
      <c r="I284" s="201">
        <f>I283+I280+I274</f>
        <v>141</v>
      </c>
      <c r="J284" s="203"/>
    </row>
    <row r="285" spans="2:10" s="185" customFormat="1" ht="30" customHeight="1">
      <c r="B285" s="186">
        <v>3631</v>
      </c>
      <c r="C285" s="187">
        <v>5154</v>
      </c>
      <c r="D285" s="188" t="s">
        <v>68</v>
      </c>
      <c r="E285" s="189">
        <v>0</v>
      </c>
      <c r="F285" s="189">
        <v>80</v>
      </c>
      <c r="G285" s="189">
        <v>80</v>
      </c>
      <c r="H285" s="190">
        <v>83.17</v>
      </c>
      <c r="I285" s="189">
        <v>100</v>
      </c>
      <c r="J285" s="184"/>
    </row>
    <row r="286" spans="2:10" s="185" customFormat="1" ht="30" customHeight="1">
      <c r="B286" s="186">
        <v>3631</v>
      </c>
      <c r="C286" s="187">
        <v>5171</v>
      </c>
      <c r="D286" s="188" t="s">
        <v>64</v>
      </c>
      <c r="E286" s="189">
        <v>70.41</v>
      </c>
      <c r="F286" s="189">
        <v>120</v>
      </c>
      <c r="G286" s="189">
        <v>120</v>
      </c>
      <c r="H286" s="190">
        <v>185.9</v>
      </c>
      <c r="I286" s="189">
        <v>190</v>
      </c>
      <c r="J286" s="184"/>
    </row>
    <row r="287" spans="2:10" s="185" customFormat="1" ht="30" customHeight="1">
      <c r="B287" s="186">
        <v>3631</v>
      </c>
      <c r="C287" s="187">
        <v>6121</v>
      </c>
      <c r="D287" s="188" t="s">
        <v>65</v>
      </c>
      <c r="E287" s="189">
        <v>96.81</v>
      </c>
      <c r="F287" s="189">
        <v>100</v>
      </c>
      <c r="G287" s="189">
        <v>0</v>
      </c>
      <c r="H287" s="190">
        <v>0</v>
      </c>
      <c r="I287" s="189">
        <v>100</v>
      </c>
      <c r="J287" s="184" t="s">
        <v>192</v>
      </c>
    </row>
    <row r="288" spans="2:10" s="197" customFormat="1" ht="30" customHeight="1">
      <c r="B288" s="191">
        <v>3631</v>
      </c>
      <c r="C288" s="192" t="s">
        <v>19</v>
      </c>
      <c r="D288" s="193" t="s">
        <v>41</v>
      </c>
      <c r="E288" s="194">
        <f>SUM(E285:E287)</f>
        <v>167.22</v>
      </c>
      <c r="F288" s="194">
        <f>SUM(F285:F287)</f>
        <v>300</v>
      </c>
      <c r="G288" s="194">
        <f>SUM(G285:G287)</f>
        <v>200</v>
      </c>
      <c r="H288" s="194">
        <f>SUM(H285:H287)</f>
        <v>269.07</v>
      </c>
      <c r="I288" s="194">
        <f>SUM(I285:I287)</f>
        <v>390</v>
      </c>
      <c r="J288" s="196"/>
    </row>
    <row r="289" spans="2:10" s="185" customFormat="1" ht="30" customHeight="1">
      <c r="B289" s="186">
        <v>3632</v>
      </c>
      <c r="C289" s="187">
        <v>5021</v>
      </c>
      <c r="D289" s="188" t="s">
        <v>75</v>
      </c>
      <c r="E289" s="189">
        <v>24</v>
      </c>
      <c r="F289" s="189">
        <v>25</v>
      </c>
      <c r="G289" s="189">
        <v>25</v>
      </c>
      <c r="H289" s="190">
        <v>24</v>
      </c>
      <c r="I289" s="189">
        <v>25</v>
      </c>
      <c r="J289" s="184"/>
    </row>
    <row r="290" spans="2:10" s="185" customFormat="1" ht="30" customHeight="1">
      <c r="B290" s="186">
        <v>3632</v>
      </c>
      <c r="C290" s="187">
        <v>5139</v>
      </c>
      <c r="D290" s="188" t="s">
        <v>71</v>
      </c>
      <c r="E290" s="189">
        <v>2.77</v>
      </c>
      <c r="F290" s="189">
        <v>0</v>
      </c>
      <c r="G290" s="189">
        <v>0</v>
      </c>
      <c r="H290" s="190">
        <v>1.34</v>
      </c>
      <c r="I290" s="189">
        <v>1</v>
      </c>
      <c r="J290" s="184"/>
    </row>
    <row r="291" spans="2:10" s="185" customFormat="1" ht="30" customHeight="1">
      <c r="B291" s="186">
        <v>3632</v>
      </c>
      <c r="C291" s="187">
        <v>5151</v>
      </c>
      <c r="D291" s="188" t="s">
        <v>88</v>
      </c>
      <c r="E291" s="189">
        <v>1.79</v>
      </c>
      <c r="F291" s="189">
        <v>2</v>
      </c>
      <c r="G291" s="189">
        <v>2</v>
      </c>
      <c r="H291" s="190">
        <v>0.53</v>
      </c>
      <c r="I291" s="189">
        <v>2</v>
      </c>
      <c r="J291" s="184"/>
    </row>
    <row r="292" spans="2:10" s="185" customFormat="1" ht="30" customHeight="1">
      <c r="B292" s="186">
        <v>3632</v>
      </c>
      <c r="C292" s="187">
        <v>5169</v>
      </c>
      <c r="D292" s="188" t="s">
        <v>62</v>
      </c>
      <c r="E292" s="189">
        <v>1.07</v>
      </c>
      <c r="F292" s="189">
        <v>2</v>
      </c>
      <c r="G292" s="189">
        <v>2</v>
      </c>
      <c r="H292" s="190">
        <v>0</v>
      </c>
      <c r="I292" s="189">
        <v>23</v>
      </c>
      <c r="J292" s="184"/>
    </row>
    <row r="293" spans="2:10" s="185" customFormat="1" ht="30" customHeight="1">
      <c r="B293" s="186">
        <v>3632</v>
      </c>
      <c r="C293" s="187">
        <v>5171</v>
      </c>
      <c r="D293" s="188" t="s">
        <v>64</v>
      </c>
      <c r="E293" s="189">
        <v>16.92</v>
      </c>
      <c r="F293" s="189">
        <v>30</v>
      </c>
      <c r="G293" s="189">
        <v>30</v>
      </c>
      <c r="H293" s="190">
        <v>0</v>
      </c>
      <c r="I293" s="189">
        <v>30</v>
      </c>
      <c r="J293" s="184" t="s">
        <v>260</v>
      </c>
    </row>
    <row r="294" spans="2:10" s="197" customFormat="1" ht="30" customHeight="1">
      <c r="B294" s="191">
        <v>3632</v>
      </c>
      <c r="C294" s="192" t="s">
        <v>19</v>
      </c>
      <c r="D294" s="193" t="s">
        <v>42</v>
      </c>
      <c r="E294" s="194">
        <f>SUM(E289:E293)</f>
        <v>46.55</v>
      </c>
      <c r="F294" s="194">
        <f>SUM(F289:F293)</f>
        <v>59</v>
      </c>
      <c r="G294" s="194">
        <f>SUM(G289:G293)</f>
        <v>59</v>
      </c>
      <c r="H294" s="195">
        <f>SUM(H289:H293)</f>
        <v>25.87</v>
      </c>
      <c r="I294" s="194">
        <f>SUM(I289:I293)</f>
        <v>81</v>
      </c>
      <c r="J294" s="196"/>
    </row>
    <row r="295" spans="2:10" s="185" customFormat="1" ht="30" customHeight="1">
      <c r="B295" s="186">
        <v>3633</v>
      </c>
      <c r="C295" s="187">
        <v>5169</v>
      </c>
      <c r="D295" s="188" t="s">
        <v>62</v>
      </c>
      <c r="E295" s="189">
        <v>0.93</v>
      </c>
      <c r="F295" s="189">
        <v>15</v>
      </c>
      <c r="G295" s="189">
        <v>15</v>
      </c>
      <c r="H295" s="190">
        <v>0.2</v>
      </c>
      <c r="I295" s="189">
        <v>20</v>
      </c>
      <c r="J295" s="184"/>
    </row>
    <row r="296" spans="2:10" s="185" customFormat="1" ht="30" customHeight="1">
      <c r="B296" s="186">
        <v>3633</v>
      </c>
      <c r="C296" s="187">
        <v>6121</v>
      </c>
      <c r="D296" s="188" t="s">
        <v>65</v>
      </c>
      <c r="E296" s="189">
        <v>1058.62</v>
      </c>
      <c r="F296" s="189">
        <v>420</v>
      </c>
      <c r="G296" s="189">
        <v>420</v>
      </c>
      <c r="H296" s="190">
        <v>23.29</v>
      </c>
      <c r="I296" s="189">
        <v>200</v>
      </c>
      <c r="J296" s="184"/>
    </row>
    <row r="297" spans="2:10" s="185" customFormat="1" ht="30" customHeight="1">
      <c r="B297" s="186">
        <v>3633</v>
      </c>
      <c r="C297" s="187">
        <v>6313</v>
      </c>
      <c r="D297" s="188" t="s">
        <v>147</v>
      </c>
      <c r="E297" s="189">
        <v>63.91</v>
      </c>
      <c r="F297" s="189">
        <v>0</v>
      </c>
      <c r="G297" s="189">
        <v>62.5</v>
      </c>
      <c r="H297" s="190">
        <v>62.5</v>
      </c>
      <c r="I297" s="189">
        <v>20</v>
      </c>
      <c r="J297" s="184" t="s">
        <v>249</v>
      </c>
    </row>
    <row r="298" spans="2:10" s="185" customFormat="1" ht="30" customHeight="1">
      <c r="B298" s="186">
        <v>3633</v>
      </c>
      <c r="C298" s="187">
        <v>6349</v>
      </c>
      <c r="D298" s="188" t="s">
        <v>151</v>
      </c>
      <c r="E298" s="189">
        <v>523.16</v>
      </c>
      <c r="F298" s="189">
        <v>156.9</v>
      </c>
      <c r="G298" s="189">
        <v>156.9</v>
      </c>
      <c r="H298" s="190">
        <v>0</v>
      </c>
      <c r="I298" s="189">
        <v>156.9</v>
      </c>
      <c r="J298" s="184" t="s">
        <v>194</v>
      </c>
    </row>
    <row r="299" spans="2:10" s="185" customFormat="1" ht="30" customHeight="1">
      <c r="B299" s="186">
        <v>3633</v>
      </c>
      <c r="C299" s="187">
        <v>6909</v>
      </c>
      <c r="D299" s="188" t="s">
        <v>159</v>
      </c>
      <c r="E299" s="189">
        <v>0</v>
      </c>
      <c r="F299" s="189">
        <v>0</v>
      </c>
      <c r="G299" s="189">
        <v>0</v>
      </c>
      <c r="H299" s="190">
        <v>0</v>
      </c>
      <c r="I299" s="189">
        <v>0</v>
      </c>
      <c r="J299" s="184"/>
    </row>
    <row r="300" spans="2:10" s="197" customFormat="1" ht="30" customHeight="1">
      <c r="B300" s="191">
        <v>3633</v>
      </c>
      <c r="C300" s="192" t="s">
        <v>19</v>
      </c>
      <c r="D300" s="193" t="s">
        <v>43</v>
      </c>
      <c r="E300" s="194">
        <f>SUM(E295:E299)</f>
        <v>1646.62</v>
      </c>
      <c r="F300" s="194">
        <f>SUM(F295:F299)</f>
        <v>591.9</v>
      </c>
      <c r="G300" s="194">
        <f>SUM(G295:G299)</f>
        <v>654.4</v>
      </c>
      <c r="H300" s="195">
        <f>SUM(H295:H299)</f>
        <v>85.99</v>
      </c>
      <c r="I300" s="194">
        <f>SUM(I295:I299)</f>
        <v>396.9</v>
      </c>
      <c r="J300" s="196"/>
    </row>
    <row r="301" spans="2:10" s="185" customFormat="1" ht="30" customHeight="1">
      <c r="B301" s="186">
        <v>3634</v>
      </c>
      <c r="C301" s="187">
        <v>5153</v>
      </c>
      <c r="D301" s="188" t="s">
        <v>73</v>
      </c>
      <c r="E301" s="189">
        <v>19.07</v>
      </c>
      <c r="F301" s="189">
        <v>20</v>
      </c>
      <c r="G301" s="189">
        <v>20</v>
      </c>
      <c r="H301" s="190">
        <v>5.2</v>
      </c>
      <c r="I301" s="189">
        <v>20</v>
      </c>
      <c r="J301" s="184"/>
    </row>
    <row r="302" spans="2:10" s="185" customFormat="1" ht="30" customHeight="1">
      <c r="B302" s="186">
        <v>3634</v>
      </c>
      <c r="C302" s="187">
        <v>5169</v>
      </c>
      <c r="D302" s="188" t="s">
        <v>62</v>
      </c>
      <c r="E302" s="189">
        <v>482.04</v>
      </c>
      <c r="F302" s="189">
        <v>370</v>
      </c>
      <c r="G302" s="189">
        <v>370</v>
      </c>
      <c r="H302" s="190">
        <v>363.31</v>
      </c>
      <c r="I302" s="189">
        <v>360</v>
      </c>
      <c r="J302" s="184"/>
    </row>
    <row r="303" spans="2:10" s="185" customFormat="1" ht="30" customHeight="1">
      <c r="B303" s="186">
        <v>3634</v>
      </c>
      <c r="C303" s="187">
        <v>5171</v>
      </c>
      <c r="D303" s="188" t="s">
        <v>64</v>
      </c>
      <c r="E303" s="189">
        <v>0</v>
      </c>
      <c r="F303" s="189">
        <v>10</v>
      </c>
      <c r="G303" s="189">
        <v>10</v>
      </c>
      <c r="H303" s="190">
        <v>0</v>
      </c>
      <c r="I303" s="189">
        <v>10</v>
      </c>
      <c r="J303" s="184"/>
    </row>
    <row r="304" spans="2:10" s="197" customFormat="1" ht="30" customHeight="1">
      <c r="B304" s="191">
        <v>3634</v>
      </c>
      <c r="C304" s="192" t="s">
        <v>19</v>
      </c>
      <c r="D304" s="193" t="s">
        <v>44</v>
      </c>
      <c r="E304" s="194">
        <f>SUM(E301:E303)</f>
        <v>501.11</v>
      </c>
      <c r="F304" s="194">
        <f>SUM(F301:F303)</f>
        <v>400</v>
      </c>
      <c r="G304" s="194">
        <f>SUM(G301:G303)</f>
        <v>400</v>
      </c>
      <c r="H304" s="195">
        <f>SUM(H301:H303)</f>
        <v>368.51</v>
      </c>
      <c r="I304" s="194">
        <f>SUM(I301:I303)</f>
        <v>390</v>
      </c>
      <c r="J304" s="196"/>
    </row>
    <row r="305" spans="2:10" s="185" customFormat="1" ht="30" customHeight="1">
      <c r="B305" s="186">
        <v>3635</v>
      </c>
      <c r="C305" s="187">
        <v>6119</v>
      </c>
      <c r="D305" s="188" t="s">
        <v>183</v>
      </c>
      <c r="E305" s="189">
        <v>0</v>
      </c>
      <c r="F305" s="189">
        <v>100</v>
      </c>
      <c r="G305" s="189">
        <v>100</v>
      </c>
      <c r="H305" s="190">
        <v>100</v>
      </c>
      <c r="I305" s="189">
        <v>0</v>
      </c>
      <c r="J305" s="184"/>
    </row>
    <row r="306" spans="2:10" s="185" customFormat="1" ht="30" customHeight="1">
      <c r="B306" s="186">
        <v>3635</v>
      </c>
      <c r="C306" s="187">
        <v>6199</v>
      </c>
      <c r="D306" s="188" t="s">
        <v>89</v>
      </c>
      <c r="E306" s="189">
        <v>310.4</v>
      </c>
      <c r="F306" s="189">
        <v>0</v>
      </c>
      <c r="G306" s="189">
        <v>0</v>
      </c>
      <c r="H306" s="190">
        <v>0</v>
      </c>
      <c r="I306" s="189">
        <v>0</v>
      </c>
      <c r="J306" s="184"/>
    </row>
    <row r="307" spans="2:10" s="197" customFormat="1" ht="30" customHeight="1" thickBot="1">
      <c r="B307" s="312">
        <v>3635</v>
      </c>
      <c r="C307" s="313" t="s">
        <v>19</v>
      </c>
      <c r="D307" s="314" t="s">
        <v>90</v>
      </c>
      <c r="E307" s="315">
        <f>SUM(E305:E306)</f>
        <v>310.4</v>
      </c>
      <c r="F307" s="315">
        <f>SUM(F305:F306)</f>
        <v>100</v>
      </c>
      <c r="G307" s="315">
        <f>SUM(G305:G306)</f>
        <v>100</v>
      </c>
      <c r="H307" s="316">
        <f>SUM(H305:H306)</f>
        <v>100</v>
      </c>
      <c r="I307" s="368">
        <f>SUM(I305:I306)</f>
        <v>0</v>
      </c>
      <c r="J307" s="196"/>
    </row>
    <row r="308" spans="2:10" s="305" customFormat="1" ht="30" customHeight="1">
      <c r="B308" s="319"/>
      <c r="C308" s="319"/>
      <c r="D308" s="319"/>
      <c r="E308" s="320"/>
      <c r="F308" s="320"/>
      <c r="G308" s="320"/>
      <c r="H308" s="320"/>
      <c r="I308" s="363"/>
      <c r="J308" s="311"/>
    </row>
    <row r="309" spans="2:10" s="305" customFormat="1" ht="24" customHeight="1">
      <c r="B309" s="944"/>
      <c r="C309" s="945"/>
      <c r="D309" s="945"/>
      <c r="E309" s="945"/>
      <c r="F309" s="945"/>
      <c r="G309" s="945"/>
      <c r="H309" s="945"/>
      <c r="I309" s="363"/>
      <c r="J309" s="311"/>
    </row>
    <row r="310" spans="2:10" s="305" customFormat="1" ht="24" customHeight="1" thickBot="1">
      <c r="B310" s="322"/>
      <c r="C310" s="322"/>
      <c r="D310" s="322"/>
      <c r="E310" s="321"/>
      <c r="F310" s="321"/>
      <c r="G310" s="321"/>
      <c r="H310" s="321"/>
      <c r="I310" s="363"/>
      <c r="J310" s="311"/>
    </row>
    <row r="311" spans="2:10" s="325" customFormat="1" ht="30" customHeight="1">
      <c r="B311" s="946" t="s">
        <v>15</v>
      </c>
      <c r="C311" s="948" t="s">
        <v>16</v>
      </c>
      <c r="D311" s="950" t="s">
        <v>131</v>
      </c>
      <c r="E311" s="913" t="s">
        <v>130</v>
      </c>
      <c r="F311" s="910" t="s">
        <v>203</v>
      </c>
      <c r="G311" s="910" t="s">
        <v>282</v>
      </c>
      <c r="H311" s="941" t="s">
        <v>252</v>
      </c>
      <c r="I311" s="910" t="s">
        <v>278</v>
      </c>
      <c r="J311" s="324"/>
    </row>
    <row r="312" spans="2:10" s="325" customFormat="1" ht="30" customHeight="1" thickBot="1">
      <c r="B312" s="947"/>
      <c r="C312" s="949"/>
      <c r="D312" s="951"/>
      <c r="E312" s="914"/>
      <c r="F312" s="911"/>
      <c r="G312" s="911"/>
      <c r="H312" s="942"/>
      <c r="I312" s="911"/>
      <c r="J312" s="324"/>
    </row>
    <row r="313" spans="2:10" s="305" customFormat="1" ht="30" customHeight="1">
      <c r="B313" s="306"/>
      <c r="C313" s="307"/>
      <c r="D313" s="308"/>
      <c r="E313" s="309"/>
      <c r="F313" s="309"/>
      <c r="G313" s="309"/>
      <c r="H313" s="310"/>
      <c r="I313" s="366"/>
      <c r="J313" s="311"/>
    </row>
    <row r="314" spans="2:10" s="185" customFormat="1" ht="30" customHeight="1">
      <c r="B314" s="186">
        <v>3639</v>
      </c>
      <c r="C314" s="187">
        <v>5011</v>
      </c>
      <c r="D314" s="188" t="s">
        <v>91</v>
      </c>
      <c r="E314" s="189">
        <v>618.11</v>
      </c>
      <c r="F314" s="189">
        <v>655</v>
      </c>
      <c r="G314" s="189">
        <v>655</v>
      </c>
      <c r="H314" s="190">
        <v>621.96</v>
      </c>
      <c r="I314" s="189">
        <v>530</v>
      </c>
      <c r="J314" s="184" t="s">
        <v>224</v>
      </c>
    </row>
    <row r="315" spans="2:10" s="185" customFormat="1" ht="30" customHeight="1">
      <c r="B315" s="186">
        <v>3639</v>
      </c>
      <c r="C315" s="187">
        <v>5021</v>
      </c>
      <c r="D315" s="188" t="s">
        <v>75</v>
      </c>
      <c r="E315" s="189">
        <v>71.35</v>
      </c>
      <c r="F315" s="189">
        <v>98</v>
      </c>
      <c r="G315" s="189">
        <v>98</v>
      </c>
      <c r="H315" s="190">
        <v>109.33</v>
      </c>
      <c r="I315" s="189">
        <v>90</v>
      </c>
      <c r="J315" s="184"/>
    </row>
    <row r="316" spans="2:10" s="185" customFormat="1" ht="30" customHeight="1">
      <c r="B316" s="186">
        <v>3639</v>
      </c>
      <c r="C316" s="187">
        <v>5031</v>
      </c>
      <c r="D316" s="188" t="s">
        <v>76</v>
      </c>
      <c r="E316" s="189">
        <v>159.3</v>
      </c>
      <c r="F316" s="189">
        <v>160</v>
      </c>
      <c r="G316" s="189">
        <v>160</v>
      </c>
      <c r="H316" s="190">
        <v>155.81</v>
      </c>
      <c r="I316" s="189">
        <v>134</v>
      </c>
      <c r="J316" s="184"/>
    </row>
    <row r="317" spans="2:10" s="185" customFormat="1" ht="30" customHeight="1">
      <c r="B317" s="186">
        <v>3639</v>
      </c>
      <c r="C317" s="187">
        <v>5032</v>
      </c>
      <c r="D317" s="188" t="s">
        <v>77</v>
      </c>
      <c r="E317" s="189">
        <v>55.14</v>
      </c>
      <c r="F317" s="189">
        <v>53</v>
      </c>
      <c r="G317" s="189">
        <v>53</v>
      </c>
      <c r="H317" s="190">
        <v>53.93</v>
      </c>
      <c r="I317" s="189">
        <v>45</v>
      </c>
      <c r="J317" s="184"/>
    </row>
    <row r="318" spans="2:10" s="185" customFormat="1" ht="30" customHeight="1">
      <c r="B318" s="186">
        <v>3639</v>
      </c>
      <c r="C318" s="187">
        <v>5132</v>
      </c>
      <c r="D318" s="188" t="s">
        <v>92</v>
      </c>
      <c r="E318" s="189">
        <v>9</v>
      </c>
      <c r="F318" s="189">
        <v>10</v>
      </c>
      <c r="G318" s="189">
        <v>15</v>
      </c>
      <c r="H318" s="190">
        <v>9.02</v>
      </c>
      <c r="I318" s="189">
        <v>10</v>
      </c>
      <c r="J318" s="184"/>
    </row>
    <row r="319" spans="2:10" s="185" customFormat="1" ht="30" customHeight="1">
      <c r="B319" s="186">
        <v>3639</v>
      </c>
      <c r="C319" s="187">
        <v>5137</v>
      </c>
      <c r="D319" s="188" t="s">
        <v>78</v>
      </c>
      <c r="E319" s="189">
        <v>98.48</v>
      </c>
      <c r="F319" s="189">
        <v>27</v>
      </c>
      <c r="G319" s="189">
        <v>27</v>
      </c>
      <c r="H319" s="190">
        <v>69.53</v>
      </c>
      <c r="I319" s="189">
        <v>40</v>
      </c>
      <c r="J319" s="184"/>
    </row>
    <row r="320" spans="2:10" s="185" customFormat="1" ht="30" customHeight="1">
      <c r="B320" s="186">
        <v>3639</v>
      </c>
      <c r="C320" s="187">
        <v>5139</v>
      </c>
      <c r="D320" s="188" t="s">
        <v>71</v>
      </c>
      <c r="E320" s="189">
        <v>139.31</v>
      </c>
      <c r="F320" s="189">
        <v>90</v>
      </c>
      <c r="G320" s="189">
        <v>90</v>
      </c>
      <c r="H320" s="190">
        <v>63.41</v>
      </c>
      <c r="I320" s="189">
        <v>80</v>
      </c>
      <c r="J320" s="184"/>
    </row>
    <row r="321" spans="2:10" s="185" customFormat="1" ht="30" customHeight="1">
      <c r="B321" s="186">
        <v>3639</v>
      </c>
      <c r="C321" s="187">
        <v>5151</v>
      </c>
      <c r="D321" s="188" t="s">
        <v>88</v>
      </c>
      <c r="E321" s="189">
        <v>31.99</v>
      </c>
      <c r="F321" s="189">
        <v>30</v>
      </c>
      <c r="G321" s="189">
        <v>30</v>
      </c>
      <c r="H321" s="190">
        <v>31.1</v>
      </c>
      <c r="I321" s="189">
        <v>32</v>
      </c>
      <c r="J321" s="184"/>
    </row>
    <row r="322" spans="2:10" s="185" customFormat="1" ht="30" customHeight="1">
      <c r="B322" s="186">
        <v>3639</v>
      </c>
      <c r="C322" s="187">
        <v>5153</v>
      </c>
      <c r="D322" s="188" t="s">
        <v>73</v>
      </c>
      <c r="E322" s="189">
        <v>0</v>
      </c>
      <c r="F322" s="189">
        <v>0</v>
      </c>
      <c r="G322" s="189">
        <v>22</v>
      </c>
      <c r="H322" s="190">
        <v>20.88</v>
      </c>
      <c r="I322" s="189">
        <v>22</v>
      </c>
      <c r="J322" s="184"/>
    </row>
    <row r="323" spans="2:10" s="185" customFormat="1" ht="30" customHeight="1">
      <c r="B323" s="186">
        <v>3639</v>
      </c>
      <c r="C323" s="187">
        <v>5154</v>
      </c>
      <c r="D323" s="188" t="s">
        <v>68</v>
      </c>
      <c r="E323" s="189">
        <v>81.32</v>
      </c>
      <c r="F323" s="189">
        <v>80</v>
      </c>
      <c r="G323" s="189">
        <v>80</v>
      </c>
      <c r="H323" s="190">
        <v>84.82</v>
      </c>
      <c r="I323" s="189">
        <v>105</v>
      </c>
      <c r="J323" s="184"/>
    </row>
    <row r="324" spans="2:10" s="185" customFormat="1" ht="30" customHeight="1">
      <c r="B324" s="186">
        <v>3639</v>
      </c>
      <c r="C324" s="187">
        <v>5156</v>
      </c>
      <c r="D324" s="188" t="s">
        <v>82</v>
      </c>
      <c r="E324" s="189">
        <v>7.31</v>
      </c>
      <c r="F324" s="189">
        <v>8</v>
      </c>
      <c r="G324" s="189">
        <v>8</v>
      </c>
      <c r="H324" s="190">
        <v>6.93</v>
      </c>
      <c r="I324" s="189">
        <v>8</v>
      </c>
      <c r="J324" s="184"/>
    </row>
    <row r="325" spans="2:10" s="185" customFormat="1" ht="30" customHeight="1">
      <c r="B325" s="186">
        <v>3639</v>
      </c>
      <c r="C325" s="187">
        <v>5162</v>
      </c>
      <c r="D325" s="188" t="s">
        <v>93</v>
      </c>
      <c r="E325" s="189">
        <v>1</v>
      </c>
      <c r="F325" s="189">
        <v>1</v>
      </c>
      <c r="G325" s="189">
        <v>1</v>
      </c>
      <c r="H325" s="190">
        <v>1.81</v>
      </c>
      <c r="I325" s="189">
        <v>1</v>
      </c>
      <c r="J325" s="184"/>
    </row>
    <row r="326" spans="2:10" s="185" customFormat="1" ht="30" customHeight="1">
      <c r="B326" s="186">
        <v>3639</v>
      </c>
      <c r="C326" s="187">
        <v>5166</v>
      </c>
      <c r="D326" s="188" t="s">
        <v>87</v>
      </c>
      <c r="E326" s="189">
        <v>0</v>
      </c>
      <c r="F326" s="189">
        <v>0</v>
      </c>
      <c r="G326" s="189">
        <v>0</v>
      </c>
      <c r="H326" s="190">
        <v>0.71</v>
      </c>
      <c r="I326" s="189">
        <v>1</v>
      </c>
      <c r="J326" s="184"/>
    </row>
    <row r="327" spans="2:10" s="185" customFormat="1" ht="30" customHeight="1">
      <c r="B327" s="186">
        <v>3639</v>
      </c>
      <c r="C327" s="187">
        <v>5167</v>
      </c>
      <c r="D327" s="188" t="s">
        <v>102</v>
      </c>
      <c r="E327" s="189">
        <v>0</v>
      </c>
      <c r="F327" s="189">
        <v>0</v>
      </c>
      <c r="G327" s="189">
        <v>0</v>
      </c>
      <c r="H327" s="190">
        <v>0.35</v>
      </c>
      <c r="I327" s="189">
        <v>1</v>
      </c>
      <c r="J327" s="184"/>
    </row>
    <row r="328" spans="2:10" s="185" customFormat="1" ht="30" customHeight="1">
      <c r="B328" s="186">
        <v>3639</v>
      </c>
      <c r="C328" s="187">
        <v>5169</v>
      </c>
      <c r="D328" s="188" t="s">
        <v>62</v>
      </c>
      <c r="E328" s="189">
        <v>35.57</v>
      </c>
      <c r="F328" s="189">
        <v>23</v>
      </c>
      <c r="G328" s="189">
        <v>23</v>
      </c>
      <c r="H328" s="190">
        <v>40.07</v>
      </c>
      <c r="I328" s="189">
        <v>30</v>
      </c>
      <c r="J328" s="184"/>
    </row>
    <row r="329" spans="2:10" s="185" customFormat="1" ht="30" customHeight="1">
      <c r="B329" s="186">
        <v>3639</v>
      </c>
      <c r="C329" s="187">
        <v>5171</v>
      </c>
      <c r="D329" s="188" t="s">
        <v>64</v>
      </c>
      <c r="E329" s="189">
        <v>48.09</v>
      </c>
      <c r="F329" s="189">
        <v>20</v>
      </c>
      <c r="G329" s="189">
        <v>20</v>
      </c>
      <c r="H329" s="190">
        <v>42.51</v>
      </c>
      <c r="I329" s="189">
        <v>20</v>
      </c>
      <c r="J329" s="184"/>
    </row>
    <row r="330" spans="2:10" s="185" customFormat="1" ht="30" customHeight="1">
      <c r="B330" s="186">
        <v>3639</v>
      </c>
      <c r="C330" s="187">
        <v>6121</v>
      </c>
      <c r="D330" s="188" t="s">
        <v>65</v>
      </c>
      <c r="E330" s="189">
        <v>0</v>
      </c>
      <c r="F330" s="189">
        <v>0</v>
      </c>
      <c r="G330" s="189">
        <v>0</v>
      </c>
      <c r="H330" s="190">
        <v>0</v>
      </c>
      <c r="I330" s="189">
        <v>370</v>
      </c>
      <c r="J330" s="184" t="s">
        <v>261</v>
      </c>
    </row>
    <row r="331" spans="2:10" s="185" customFormat="1" ht="30" customHeight="1">
      <c r="B331" s="186">
        <v>3639</v>
      </c>
      <c r="C331" s="187">
        <v>6122</v>
      </c>
      <c r="D331" s="188" t="s">
        <v>94</v>
      </c>
      <c r="E331" s="189">
        <v>0</v>
      </c>
      <c r="F331" s="189">
        <v>0</v>
      </c>
      <c r="G331" s="189">
        <v>0</v>
      </c>
      <c r="H331" s="190">
        <v>0</v>
      </c>
      <c r="I331" s="189">
        <v>0</v>
      </c>
      <c r="J331" s="184"/>
    </row>
    <row r="332" spans="2:10" s="185" customFormat="1" ht="30" customHeight="1">
      <c r="B332" s="186">
        <v>3639</v>
      </c>
      <c r="C332" s="187">
        <v>6130</v>
      </c>
      <c r="D332" s="188" t="s">
        <v>95</v>
      </c>
      <c r="E332" s="189">
        <v>90.63</v>
      </c>
      <c r="F332" s="189">
        <v>181</v>
      </c>
      <c r="G332" s="189">
        <v>181</v>
      </c>
      <c r="H332" s="190">
        <v>528.2</v>
      </c>
      <c r="I332" s="189">
        <v>150</v>
      </c>
      <c r="J332" s="184" t="s">
        <v>226</v>
      </c>
    </row>
    <row r="333" spans="2:10" s="197" customFormat="1" ht="30" customHeight="1">
      <c r="B333" s="191">
        <v>3639</v>
      </c>
      <c r="C333" s="192" t="s">
        <v>19</v>
      </c>
      <c r="D333" s="193" t="s">
        <v>97</v>
      </c>
      <c r="E333" s="194">
        <f>SUM(E314:E332)</f>
        <v>1446.6</v>
      </c>
      <c r="F333" s="194">
        <f>SUM(F314:F332)</f>
        <v>1436</v>
      </c>
      <c r="G333" s="194">
        <f>SUM(G314:G332)</f>
        <v>1463</v>
      </c>
      <c r="H333" s="195">
        <f>SUM(H314:H332)</f>
        <v>1840.37</v>
      </c>
      <c r="I333" s="194">
        <f>SUM(I314:I332)</f>
        <v>1669</v>
      </c>
      <c r="J333" s="196"/>
    </row>
    <row r="334" spans="2:10" s="204" customFormat="1" ht="30" customHeight="1">
      <c r="B334" s="198">
        <v>363</v>
      </c>
      <c r="C334" s="199" t="s">
        <v>21</v>
      </c>
      <c r="D334" s="200" t="s">
        <v>96</v>
      </c>
      <c r="E334" s="201">
        <f>E288+E294+E300+E304+E307+E333</f>
        <v>4118.5</v>
      </c>
      <c r="F334" s="201">
        <f>F288+F294+F300+F304+F307+F333</f>
        <v>2886.9</v>
      </c>
      <c r="G334" s="201">
        <f>G288+G294+G300+G304+G307+G333</f>
        <v>2876.4</v>
      </c>
      <c r="H334" s="202">
        <f>H288+H294+H300+H304+H307+H333</f>
        <v>2689.81</v>
      </c>
      <c r="I334" s="201">
        <f>I288+I294+I300+I304+I307+I333</f>
        <v>2926.9</v>
      </c>
      <c r="J334" s="203"/>
    </row>
    <row r="335" spans="2:10" s="333" customFormat="1" ht="30" customHeight="1">
      <c r="B335" s="334">
        <v>3722</v>
      </c>
      <c r="C335" s="335">
        <v>5138</v>
      </c>
      <c r="D335" s="336" t="s">
        <v>81</v>
      </c>
      <c r="E335" s="337">
        <v>0</v>
      </c>
      <c r="F335" s="337">
        <v>0</v>
      </c>
      <c r="G335" s="337">
        <v>15</v>
      </c>
      <c r="H335" s="338">
        <v>14.76</v>
      </c>
      <c r="I335" s="337">
        <v>0</v>
      </c>
      <c r="J335" s="339"/>
    </row>
    <row r="336" spans="2:10" s="185" customFormat="1" ht="30" customHeight="1">
      <c r="B336" s="186">
        <v>3722</v>
      </c>
      <c r="C336" s="187">
        <v>5139</v>
      </c>
      <c r="D336" s="188" t="s">
        <v>71</v>
      </c>
      <c r="E336" s="189">
        <v>9.35</v>
      </c>
      <c r="F336" s="189">
        <v>15</v>
      </c>
      <c r="G336" s="189">
        <v>2</v>
      </c>
      <c r="H336" s="190">
        <v>1.75</v>
      </c>
      <c r="I336" s="189">
        <v>15</v>
      </c>
      <c r="J336" s="184"/>
    </row>
    <row r="337" spans="2:10" s="185" customFormat="1" ht="30" customHeight="1">
      <c r="B337" s="186">
        <v>3722</v>
      </c>
      <c r="C337" s="187">
        <v>5169</v>
      </c>
      <c r="D337" s="188" t="s">
        <v>62</v>
      </c>
      <c r="E337" s="189">
        <v>699.89</v>
      </c>
      <c r="F337" s="189">
        <v>678</v>
      </c>
      <c r="G337" s="189">
        <v>678</v>
      </c>
      <c r="H337" s="190">
        <v>764.17</v>
      </c>
      <c r="I337" s="189">
        <v>780</v>
      </c>
      <c r="J337" s="184"/>
    </row>
    <row r="338" spans="2:10" s="185" customFormat="1" ht="30" customHeight="1">
      <c r="B338" s="186">
        <v>3722</v>
      </c>
      <c r="C338" s="187">
        <v>5171</v>
      </c>
      <c r="D338" s="188" t="s">
        <v>64</v>
      </c>
      <c r="E338" s="189">
        <v>0</v>
      </c>
      <c r="F338" s="189">
        <v>5</v>
      </c>
      <c r="G338" s="189">
        <v>5</v>
      </c>
      <c r="H338" s="190">
        <v>0</v>
      </c>
      <c r="I338" s="189">
        <v>5</v>
      </c>
      <c r="J338" s="184"/>
    </row>
    <row r="339" spans="2:10" s="185" customFormat="1" ht="30" customHeight="1">
      <c r="B339" s="186">
        <v>3722</v>
      </c>
      <c r="C339" s="187">
        <v>6121</v>
      </c>
      <c r="D339" s="188" t="s">
        <v>65</v>
      </c>
      <c r="E339" s="189">
        <v>0</v>
      </c>
      <c r="F339" s="189">
        <v>0</v>
      </c>
      <c r="G339" s="189">
        <v>0</v>
      </c>
      <c r="H339" s="190">
        <v>0</v>
      </c>
      <c r="I339" s="189">
        <v>0</v>
      </c>
      <c r="J339" s="184"/>
    </row>
    <row r="340" spans="2:10" s="197" customFormat="1" ht="30" customHeight="1">
      <c r="B340" s="191">
        <v>3722</v>
      </c>
      <c r="C340" s="192" t="s">
        <v>19</v>
      </c>
      <c r="D340" s="193" t="s">
        <v>50</v>
      </c>
      <c r="E340" s="194">
        <f>SUM(E335:E339)</f>
        <v>709.24</v>
      </c>
      <c r="F340" s="194">
        <f>SUM(F335:F339)</f>
        <v>698</v>
      </c>
      <c r="G340" s="194">
        <f>SUM(G335:G339)</f>
        <v>700</v>
      </c>
      <c r="H340" s="194">
        <f>SUM(H335:H339)</f>
        <v>780.68</v>
      </c>
      <c r="I340" s="194">
        <f>SUM(I335:I339)</f>
        <v>800</v>
      </c>
      <c r="J340" s="196"/>
    </row>
    <row r="341" spans="2:10" s="204" customFormat="1" ht="30" customHeight="1">
      <c r="B341" s="283">
        <v>372</v>
      </c>
      <c r="C341" s="284" t="s">
        <v>21</v>
      </c>
      <c r="D341" s="285" t="s">
        <v>52</v>
      </c>
      <c r="E341" s="286">
        <f>E340</f>
        <v>709.24</v>
      </c>
      <c r="F341" s="286">
        <f>F340</f>
        <v>698</v>
      </c>
      <c r="G341" s="286">
        <f>G340</f>
        <v>700</v>
      </c>
      <c r="H341" s="287">
        <f>H340</f>
        <v>780.68</v>
      </c>
      <c r="I341" s="286">
        <f>I340</f>
        <v>800</v>
      </c>
      <c r="J341" s="203"/>
    </row>
    <row r="342" spans="2:10" s="185" customFormat="1" ht="30" customHeight="1">
      <c r="B342" s="186">
        <v>3745</v>
      </c>
      <c r="C342" s="187">
        <v>5021</v>
      </c>
      <c r="D342" s="188" t="s">
        <v>75</v>
      </c>
      <c r="E342" s="189">
        <v>60.14</v>
      </c>
      <c r="F342" s="189">
        <v>50</v>
      </c>
      <c r="G342" s="189">
        <v>50</v>
      </c>
      <c r="H342" s="190">
        <v>56.24</v>
      </c>
      <c r="I342" s="189">
        <v>50</v>
      </c>
      <c r="J342" s="184"/>
    </row>
    <row r="343" spans="2:10" s="185" customFormat="1" ht="30" customHeight="1">
      <c r="B343" s="186">
        <v>3745</v>
      </c>
      <c r="C343" s="187">
        <v>5139</v>
      </c>
      <c r="D343" s="188" t="s">
        <v>71</v>
      </c>
      <c r="E343" s="189">
        <v>47.02</v>
      </c>
      <c r="F343" s="189">
        <v>20</v>
      </c>
      <c r="G343" s="189">
        <v>20</v>
      </c>
      <c r="H343" s="190">
        <v>49.26</v>
      </c>
      <c r="I343" s="189">
        <v>25</v>
      </c>
      <c r="J343" s="184"/>
    </row>
    <row r="344" spans="2:10" s="185" customFormat="1" ht="30" customHeight="1">
      <c r="B344" s="186">
        <v>3745</v>
      </c>
      <c r="C344" s="187">
        <v>5156</v>
      </c>
      <c r="D344" s="188" t="s">
        <v>82</v>
      </c>
      <c r="E344" s="189">
        <v>13.7</v>
      </c>
      <c r="F344" s="189">
        <v>15</v>
      </c>
      <c r="G344" s="189">
        <v>15</v>
      </c>
      <c r="H344" s="190">
        <v>14.18</v>
      </c>
      <c r="I344" s="189">
        <v>15</v>
      </c>
      <c r="J344" s="184"/>
    </row>
    <row r="345" spans="2:10" s="185" customFormat="1" ht="30" customHeight="1">
      <c r="B345" s="186">
        <v>3745</v>
      </c>
      <c r="C345" s="187">
        <v>5169</v>
      </c>
      <c r="D345" s="188" t="s">
        <v>62</v>
      </c>
      <c r="E345" s="189">
        <v>53</v>
      </c>
      <c r="F345" s="189">
        <v>5</v>
      </c>
      <c r="G345" s="189">
        <v>5</v>
      </c>
      <c r="H345" s="190">
        <v>76.62</v>
      </c>
      <c r="I345" s="189">
        <v>33</v>
      </c>
      <c r="J345" s="184"/>
    </row>
    <row r="346" spans="2:10" s="185" customFormat="1" ht="30" customHeight="1">
      <c r="B346" s="186">
        <v>3745</v>
      </c>
      <c r="C346" s="187">
        <v>5171</v>
      </c>
      <c r="D346" s="188" t="s">
        <v>64</v>
      </c>
      <c r="E346" s="189">
        <v>177.28</v>
      </c>
      <c r="F346" s="189">
        <v>120</v>
      </c>
      <c r="G346" s="189">
        <v>120</v>
      </c>
      <c r="H346" s="190">
        <v>228.52</v>
      </c>
      <c r="I346" s="189">
        <v>170</v>
      </c>
      <c r="J346" s="184"/>
    </row>
    <row r="347" spans="2:10" s="197" customFormat="1" ht="30" customHeight="1">
      <c r="B347" s="191">
        <v>3745</v>
      </c>
      <c r="C347" s="192" t="s">
        <v>19</v>
      </c>
      <c r="D347" s="193" t="s">
        <v>127</v>
      </c>
      <c r="E347" s="194">
        <f>SUM(E342:E346)</f>
        <v>351.14</v>
      </c>
      <c r="F347" s="194">
        <f>SUM(F342:F346)</f>
        <v>210</v>
      </c>
      <c r="G347" s="194">
        <f>SUM(G342:G346)</f>
        <v>210</v>
      </c>
      <c r="H347" s="195">
        <f>SUM(H342:H346)</f>
        <v>424.82000000000005</v>
      </c>
      <c r="I347" s="194">
        <f>SUM(I342:I346)</f>
        <v>293</v>
      </c>
      <c r="J347" s="196"/>
    </row>
    <row r="348" spans="2:10" s="204" customFormat="1" ht="30" customHeight="1">
      <c r="B348" s="198">
        <v>374</v>
      </c>
      <c r="C348" s="199" t="s">
        <v>21</v>
      </c>
      <c r="D348" s="200" t="s">
        <v>98</v>
      </c>
      <c r="E348" s="201">
        <f>E347</f>
        <v>351.14</v>
      </c>
      <c r="F348" s="201">
        <f>F347</f>
        <v>210</v>
      </c>
      <c r="G348" s="201">
        <f>G347</f>
        <v>210</v>
      </c>
      <c r="H348" s="202">
        <f>H347</f>
        <v>424.82000000000005</v>
      </c>
      <c r="I348" s="201">
        <f>I347</f>
        <v>293</v>
      </c>
      <c r="J348" s="203"/>
    </row>
    <row r="349" spans="2:10" s="185" customFormat="1" ht="30" customHeight="1">
      <c r="B349" s="186">
        <v>3792</v>
      </c>
      <c r="C349" s="187">
        <v>5139</v>
      </c>
      <c r="D349" s="188" t="s">
        <v>71</v>
      </c>
      <c r="E349" s="189">
        <v>35</v>
      </c>
      <c r="F349" s="189">
        <v>0</v>
      </c>
      <c r="G349" s="189">
        <v>0</v>
      </c>
      <c r="H349" s="190">
        <v>0</v>
      </c>
      <c r="I349" s="189">
        <v>0</v>
      </c>
      <c r="J349" s="184"/>
    </row>
    <row r="350" spans="2:10" s="185" customFormat="1" ht="30" customHeight="1">
      <c r="B350" s="186">
        <v>3792</v>
      </c>
      <c r="C350" s="187">
        <v>5169</v>
      </c>
      <c r="D350" s="188" t="s">
        <v>62</v>
      </c>
      <c r="E350" s="189">
        <v>5.6</v>
      </c>
      <c r="F350" s="189">
        <v>10</v>
      </c>
      <c r="G350" s="189">
        <v>10</v>
      </c>
      <c r="H350" s="190">
        <v>0</v>
      </c>
      <c r="I350" s="189">
        <v>0</v>
      </c>
      <c r="J350" s="184"/>
    </row>
    <row r="351" spans="2:10" s="185" customFormat="1" ht="30" customHeight="1">
      <c r="B351" s="186">
        <v>3792</v>
      </c>
      <c r="C351" s="187">
        <v>5171</v>
      </c>
      <c r="D351" s="188" t="s">
        <v>64</v>
      </c>
      <c r="E351" s="189">
        <v>31.99</v>
      </c>
      <c r="F351" s="189">
        <v>13.2</v>
      </c>
      <c r="G351" s="189">
        <v>13.2</v>
      </c>
      <c r="H351" s="190">
        <v>13.21</v>
      </c>
      <c r="I351" s="189">
        <v>0</v>
      </c>
      <c r="J351" s="184"/>
    </row>
    <row r="352" spans="2:10" s="197" customFormat="1" ht="30" customHeight="1">
      <c r="B352" s="191">
        <v>3792</v>
      </c>
      <c r="C352" s="192" t="s">
        <v>19</v>
      </c>
      <c r="D352" s="193" t="s">
        <v>99</v>
      </c>
      <c r="E352" s="194">
        <f>SUM(E349:E351)</f>
        <v>72.59</v>
      </c>
      <c r="F352" s="194">
        <f>SUM(F349:F351)</f>
        <v>23.2</v>
      </c>
      <c r="G352" s="194">
        <f>SUM(G349:G351)</f>
        <v>23.2</v>
      </c>
      <c r="H352" s="195">
        <f>SUM(H349:H351)</f>
        <v>13.21</v>
      </c>
      <c r="I352" s="194">
        <f>SUM(I349:I351)</f>
        <v>0</v>
      </c>
      <c r="J352" s="196"/>
    </row>
    <row r="353" spans="2:10" s="204" customFormat="1" ht="30" customHeight="1">
      <c r="B353" s="198">
        <v>379</v>
      </c>
      <c r="C353" s="199" t="s">
        <v>21</v>
      </c>
      <c r="D353" s="200" t="s">
        <v>100</v>
      </c>
      <c r="E353" s="201">
        <f>E352</f>
        <v>72.59</v>
      </c>
      <c r="F353" s="201">
        <f>F352</f>
        <v>23.2</v>
      </c>
      <c r="G353" s="201">
        <f>G352</f>
        <v>23.2</v>
      </c>
      <c r="H353" s="202">
        <f>H352</f>
        <v>13.21</v>
      </c>
      <c r="I353" s="201">
        <f>I352</f>
        <v>0</v>
      </c>
      <c r="J353" s="203"/>
    </row>
    <row r="354" spans="2:10" s="185" customFormat="1" ht="30" customHeight="1">
      <c r="B354" s="186">
        <v>4349</v>
      </c>
      <c r="C354" s="187">
        <v>5499</v>
      </c>
      <c r="D354" s="188" t="s">
        <v>104</v>
      </c>
      <c r="E354" s="189">
        <v>11.1</v>
      </c>
      <c r="F354" s="189">
        <v>1</v>
      </c>
      <c r="G354" s="189">
        <v>1</v>
      </c>
      <c r="H354" s="190">
        <v>0</v>
      </c>
      <c r="I354" s="189">
        <v>5</v>
      </c>
      <c r="J354" s="184"/>
    </row>
    <row r="355" spans="2:10" s="197" customFormat="1" ht="30" customHeight="1">
      <c r="B355" s="191">
        <v>4349</v>
      </c>
      <c r="C355" s="192" t="s">
        <v>19</v>
      </c>
      <c r="D355" s="193" t="s">
        <v>198</v>
      </c>
      <c r="E355" s="194">
        <f>E354</f>
        <v>11.1</v>
      </c>
      <c r="F355" s="194">
        <f aca="true" t="shared" si="10" ref="F355:H356">F354</f>
        <v>1</v>
      </c>
      <c r="G355" s="194">
        <f t="shared" si="10"/>
        <v>1</v>
      </c>
      <c r="H355" s="195">
        <f t="shared" si="10"/>
        <v>0</v>
      </c>
      <c r="I355" s="194">
        <f>I354</f>
        <v>5</v>
      </c>
      <c r="J355" s="196"/>
    </row>
    <row r="356" spans="2:10" s="204" customFormat="1" ht="30" customHeight="1">
      <c r="B356" s="198">
        <v>434</v>
      </c>
      <c r="C356" s="199" t="s">
        <v>21</v>
      </c>
      <c r="D356" s="200" t="s">
        <v>105</v>
      </c>
      <c r="E356" s="201">
        <f>E355</f>
        <v>11.1</v>
      </c>
      <c r="F356" s="201">
        <f t="shared" si="10"/>
        <v>1</v>
      </c>
      <c r="G356" s="201">
        <f t="shared" si="10"/>
        <v>1</v>
      </c>
      <c r="H356" s="202">
        <f t="shared" si="10"/>
        <v>0</v>
      </c>
      <c r="I356" s="201">
        <f>I355</f>
        <v>5</v>
      </c>
      <c r="J356" s="203"/>
    </row>
    <row r="357" spans="2:10" s="185" customFormat="1" ht="30" customHeight="1">
      <c r="B357" s="186">
        <v>4351</v>
      </c>
      <c r="C357" s="187">
        <v>5011</v>
      </c>
      <c r="D357" s="188" t="s">
        <v>91</v>
      </c>
      <c r="E357" s="189">
        <v>357.55</v>
      </c>
      <c r="F357" s="189">
        <v>370</v>
      </c>
      <c r="G357" s="189">
        <v>370</v>
      </c>
      <c r="H357" s="190">
        <v>346.78</v>
      </c>
      <c r="I357" s="189">
        <v>89</v>
      </c>
      <c r="J357" s="184" t="s">
        <v>239</v>
      </c>
    </row>
    <row r="358" spans="2:10" s="185" customFormat="1" ht="30" customHeight="1">
      <c r="B358" s="186">
        <v>4351</v>
      </c>
      <c r="C358" s="187">
        <v>5024</v>
      </c>
      <c r="D358" s="188" t="s">
        <v>264</v>
      </c>
      <c r="E358" s="189">
        <v>0</v>
      </c>
      <c r="F358" s="189">
        <v>0</v>
      </c>
      <c r="G358" s="189">
        <v>0</v>
      </c>
      <c r="H358" s="190">
        <v>0</v>
      </c>
      <c r="I358" s="189">
        <v>93</v>
      </c>
      <c r="J358" s="184"/>
    </row>
    <row r="359" spans="2:10" s="185" customFormat="1" ht="30" customHeight="1">
      <c r="B359" s="186">
        <v>4351</v>
      </c>
      <c r="C359" s="187">
        <v>5031</v>
      </c>
      <c r="D359" s="188" t="s">
        <v>76</v>
      </c>
      <c r="E359" s="189">
        <v>92.97</v>
      </c>
      <c r="F359" s="189">
        <v>90</v>
      </c>
      <c r="G359" s="189">
        <v>90</v>
      </c>
      <c r="H359" s="190">
        <v>87.04</v>
      </c>
      <c r="I359" s="189">
        <v>22</v>
      </c>
      <c r="J359" s="184"/>
    </row>
    <row r="360" spans="2:10" s="185" customFormat="1" ht="30" customHeight="1">
      <c r="B360" s="186">
        <v>4351</v>
      </c>
      <c r="C360" s="187">
        <v>5032</v>
      </c>
      <c r="D360" s="188" t="s">
        <v>77</v>
      </c>
      <c r="E360" s="189">
        <v>32.18</v>
      </c>
      <c r="F360" s="189">
        <v>32</v>
      </c>
      <c r="G360" s="189">
        <v>32</v>
      </c>
      <c r="H360" s="190">
        <v>30.13</v>
      </c>
      <c r="I360" s="189">
        <v>8</v>
      </c>
      <c r="J360" s="184"/>
    </row>
    <row r="361" spans="2:10" s="185" customFormat="1" ht="30" customHeight="1">
      <c r="B361" s="186">
        <v>4351</v>
      </c>
      <c r="C361" s="187">
        <v>5132</v>
      </c>
      <c r="D361" s="188" t="s">
        <v>92</v>
      </c>
      <c r="E361" s="189">
        <v>2.74</v>
      </c>
      <c r="F361" s="189">
        <v>4</v>
      </c>
      <c r="G361" s="189">
        <v>4</v>
      </c>
      <c r="H361" s="190">
        <v>0</v>
      </c>
      <c r="I361" s="189">
        <v>0</v>
      </c>
      <c r="J361" s="184"/>
    </row>
    <row r="362" spans="2:10" s="185" customFormat="1" ht="30" customHeight="1">
      <c r="B362" s="186">
        <v>4351</v>
      </c>
      <c r="C362" s="187">
        <v>5137</v>
      </c>
      <c r="D362" s="188" t="s">
        <v>78</v>
      </c>
      <c r="E362" s="189">
        <v>14.68</v>
      </c>
      <c r="F362" s="189">
        <v>0</v>
      </c>
      <c r="G362" s="189">
        <v>0</v>
      </c>
      <c r="H362" s="190">
        <v>0</v>
      </c>
      <c r="I362" s="189">
        <v>0</v>
      </c>
      <c r="J362" s="184"/>
    </row>
    <row r="363" spans="2:10" s="185" customFormat="1" ht="30" customHeight="1">
      <c r="B363" s="186">
        <v>4351</v>
      </c>
      <c r="C363" s="187">
        <v>5139</v>
      </c>
      <c r="D363" s="188" t="s">
        <v>71</v>
      </c>
      <c r="E363" s="189">
        <v>3.83</v>
      </c>
      <c r="F363" s="189">
        <v>3</v>
      </c>
      <c r="G363" s="189">
        <v>3</v>
      </c>
      <c r="H363" s="190">
        <v>4.84</v>
      </c>
      <c r="I363" s="189">
        <v>4</v>
      </c>
      <c r="J363" s="184"/>
    </row>
    <row r="364" spans="2:10" s="185" customFormat="1" ht="30" customHeight="1">
      <c r="B364" s="186">
        <v>4351</v>
      </c>
      <c r="C364" s="187">
        <v>5151</v>
      </c>
      <c r="D364" s="188" t="s">
        <v>88</v>
      </c>
      <c r="E364" s="189">
        <v>25.24</v>
      </c>
      <c r="F364" s="189">
        <v>22</v>
      </c>
      <c r="G364" s="189">
        <v>22</v>
      </c>
      <c r="H364" s="190">
        <v>18.81</v>
      </c>
      <c r="I364" s="189">
        <v>20</v>
      </c>
      <c r="J364" s="184"/>
    </row>
    <row r="365" spans="2:10" s="185" customFormat="1" ht="30" customHeight="1">
      <c r="B365" s="186">
        <v>4351</v>
      </c>
      <c r="C365" s="187">
        <v>5154</v>
      </c>
      <c r="D365" s="188" t="s">
        <v>68</v>
      </c>
      <c r="E365" s="189">
        <v>1.62</v>
      </c>
      <c r="F365" s="189">
        <v>4</v>
      </c>
      <c r="G365" s="189">
        <v>4</v>
      </c>
      <c r="H365" s="190">
        <v>1.99</v>
      </c>
      <c r="I365" s="189">
        <v>5</v>
      </c>
      <c r="J365" s="184"/>
    </row>
    <row r="366" spans="2:10" s="185" customFormat="1" ht="30" customHeight="1">
      <c r="B366" s="186">
        <v>4351</v>
      </c>
      <c r="C366" s="187">
        <v>5156</v>
      </c>
      <c r="D366" s="188" t="s">
        <v>82</v>
      </c>
      <c r="E366" s="189">
        <v>13.04</v>
      </c>
      <c r="F366" s="189">
        <v>14</v>
      </c>
      <c r="G366" s="189">
        <v>14</v>
      </c>
      <c r="H366" s="190">
        <v>17</v>
      </c>
      <c r="I366" s="189">
        <v>4</v>
      </c>
      <c r="J366" s="184"/>
    </row>
    <row r="367" spans="2:10" s="185" customFormat="1" ht="30" customHeight="1">
      <c r="B367" s="186">
        <v>4351</v>
      </c>
      <c r="C367" s="187">
        <v>5161</v>
      </c>
      <c r="D367" s="188" t="s">
        <v>101</v>
      </c>
      <c r="E367" s="189">
        <v>0.04</v>
      </c>
      <c r="F367" s="189">
        <v>0</v>
      </c>
      <c r="G367" s="189">
        <v>0</v>
      </c>
      <c r="H367" s="190">
        <v>0.05</v>
      </c>
      <c r="I367" s="189">
        <v>0</v>
      </c>
      <c r="J367" s="184"/>
    </row>
    <row r="368" spans="2:10" s="185" customFormat="1" ht="30" customHeight="1">
      <c r="B368" s="186">
        <v>4351</v>
      </c>
      <c r="C368" s="187">
        <v>5162</v>
      </c>
      <c r="D368" s="188" t="s">
        <v>93</v>
      </c>
      <c r="E368" s="189">
        <v>12.15</v>
      </c>
      <c r="F368" s="189">
        <v>12</v>
      </c>
      <c r="G368" s="189">
        <v>12</v>
      </c>
      <c r="H368" s="190">
        <v>11.32</v>
      </c>
      <c r="I368" s="189">
        <v>12</v>
      </c>
      <c r="J368" s="184"/>
    </row>
    <row r="369" spans="2:10" s="185" customFormat="1" ht="30" customHeight="1">
      <c r="B369" s="186">
        <v>4351</v>
      </c>
      <c r="C369" s="187">
        <v>5167</v>
      </c>
      <c r="D369" s="188" t="s">
        <v>102</v>
      </c>
      <c r="E369" s="189">
        <v>2</v>
      </c>
      <c r="F369" s="189">
        <v>1</v>
      </c>
      <c r="G369" s="189">
        <v>1</v>
      </c>
      <c r="H369" s="190">
        <v>0.8</v>
      </c>
      <c r="I369" s="189">
        <v>0</v>
      </c>
      <c r="J369" s="184"/>
    </row>
    <row r="370" spans="2:10" s="185" customFormat="1" ht="30" customHeight="1">
      <c r="B370" s="186">
        <v>4351</v>
      </c>
      <c r="C370" s="187">
        <v>5169</v>
      </c>
      <c r="D370" s="188" t="s">
        <v>62</v>
      </c>
      <c r="E370" s="189">
        <v>0.6</v>
      </c>
      <c r="F370" s="189">
        <v>12</v>
      </c>
      <c r="G370" s="189">
        <v>110</v>
      </c>
      <c r="H370" s="190">
        <v>109.02</v>
      </c>
      <c r="I370" s="189">
        <v>110</v>
      </c>
      <c r="J370" s="184"/>
    </row>
    <row r="371" spans="2:10" s="185" customFormat="1" ht="30" customHeight="1">
      <c r="B371" s="186">
        <v>4351</v>
      </c>
      <c r="C371" s="187">
        <v>5171</v>
      </c>
      <c r="D371" s="188" t="s">
        <v>64</v>
      </c>
      <c r="E371" s="189">
        <v>14.21</v>
      </c>
      <c r="F371" s="189">
        <v>15</v>
      </c>
      <c r="G371" s="189">
        <v>15</v>
      </c>
      <c r="H371" s="190">
        <v>1.83</v>
      </c>
      <c r="I371" s="189">
        <v>15</v>
      </c>
      <c r="J371" s="184"/>
    </row>
    <row r="372" spans="2:10" s="185" customFormat="1" ht="30" customHeight="1">
      <c r="B372" s="186">
        <v>4351</v>
      </c>
      <c r="C372" s="187">
        <v>5182</v>
      </c>
      <c r="D372" s="188" t="s">
        <v>103</v>
      </c>
      <c r="E372" s="189">
        <v>0.25</v>
      </c>
      <c r="F372" s="189">
        <v>0</v>
      </c>
      <c r="G372" s="189">
        <v>0</v>
      </c>
      <c r="H372" s="190">
        <v>0</v>
      </c>
      <c r="I372" s="189">
        <v>0</v>
      </c>
      <c r="J372" s="184"/>
    </row>
    <row r="373" spans="2:10" s="185" customFormat="1" ht="30" customHeight="1">
      <c r="B373" s="186">
        <v>4351</v>
      </c>
      <c r="C373" s="187">
        <v>6121</v>
      </c>
      <c r="D373" s="188" t="s">
        <v>65</v>
      </c>
      <c r="E373" s="189">
        <v>0</v>
      </c>
      <c r="F373" s="189">
        <v>0</v>
      </c>
      <c r="G373" s="189">
        <v>0</v>
      </c>
      <c r="H373" s="190">
        <v>0</v>
      </c>
      <c r="I373" s="189">
        <v>300</v>
      </c>
      <c r="J373" s="184" t="s">
        <v>240</v>
      </c>
    </row>
    <row r="374" spans="2:10" s="197" customFormat="1" ht="30" customHeight="1">
      <c r="B374" s="191">
        <v>4351</v>
      </c>
      <c r="C374" s="192" t="s">
        <v>19</v>
      </c>
      <c r="D374" s="193" t="s">
        <v>213</v>
      </c>
      <c r="E374" s="194">
        <f>SUM(E357:E373)</f>
        <v>573.0999999999999</v>
      </c>
      <c r="F374" s="194">
        <f>SUM(F357:F373)</f>
        <v>579</v>
      </c>
      <c r="G374" s="194">
        <f>SUM(G357:G373)</f>
        <v>677</v>
      </c>
      <c r="H374" s="195">
        <f>SUM(H357:H373)</f>
        <v>629.61</v>
      </c>
      <c r="I374" s="194">
        <f>SUM(I357:I373)</f>
        <v>682</v>
      </c>
      <c r="J374" s="196"/>
    </row>
    <row r="375" spans="2:10" s="204" customFormat="1" ht="30" customHeight="1" thickBot="1">
      <c r="B375" s="283">
        <v>435</v>
      </c>
      <c r="C375" s="284" t="s">
        <v>21</v>
      </c>
      <c r="D375" s="285" t="s">
        <v>191</v>
      </c>
      <c r="E375" s="286">
        <f>SUM(E357:E373)</f>
        <v>573.0999999999999</v>
      </c>
      <c r="F375" s="286">
        <f>SUM(F357:F373)</f>
        <v>579</v>
      </c>
      <c r="G375" s="286">
        <f>SUM(G357:G373)</f>
        <v>677</v>
      </c>
      <c r="H375" s="287">
        <f>SUM(H357:H373)</f>
        <v>629.61</v>
      </c>
      <c r="I375" s="367">
        <f>SUM(I357:I373)</f>
        <v>682</v>
      </c>
      <c r="J375" s="203"/>
    </row>
    <row r="376" spans="2:10" s="266" customFormat="1" ht="30" customHeight="1">
      <c r="B376" s="294"/>
      <c r="C376" s="294"/>
      <c r="D376" s="294"/>
      <c r="E376" s="295"/>
      <c r="F376" s="295"/>
      <c r="G376" s="295"/>
      <c r="H376" s="295"/>
      <c r="I376" s="361"/>
      <c r="J376" s="265"/>
    </row>
    <row r="377" spans="2:10" s="266" customFormat="1" ht="24" customHeight="1">
      <c r="B377" s="944"/>
      <c r="C377" s="945"/>
      <c r="D377" s="945"/>
      <c r="E377" s="945"/>
      <c r="F377" s="945"/>
      <c r="G377" s="945"/>
      <c r="H377" s="945"/>
      <c r="I377" s="361"/>
      <c r="J377" s="265"/>
    </row>
    <row r="378" spans="2:10" s="266" customFormat="1" ht="24" customHeight="1" thickBot="1">
      <c r="B378" s="296"/>
      <c r="C378" s="296"/>
      <c r="D378" s="296"/>
      <c r="E378" s="297"/>
      <c r="F378" s="297"/>
      <c r="G378" s="297"/>
      <c r="H378" s="297"/>
      <c r="I378" s="361"/>
      <c r="J378" s="265"/>
    </row>
    <row r="379" spans="2:10" s="325" customFormat="1" ht="30" customHeight="1">
      <c r="B379" s="946" t="s">
        <v>15</v>
      </c>
      <c r="C379" s="948" t="s">
        <v>16</v>
      </c>
      <c r="D379" s="950" t="s">
        <v>131</v>
      </c>
      <c r="E379" s="913" t="s">
        <v>130</v>
      </c>
      <c r="F379" s="910" t="s">
        <v>203</v>
      </c>
      <c r="G379" s="910" t="s">
        <v>282</v>
      </c>
      <c r="H379" s="941" t="s">
        <v>252</v>
      </c>
      <c r="I379" s="910" t="s">
        <v>278</v>
      </c>
      <c r="J379" s="324"/>
    </row>
    <row r="380" spans="2:10" s="325" customFormat="1" ht="30" customHeight="1" thickBot="1">
      <c r="B380" s="947"/>
      <c r="C380" s="949"/>
      <c r="D380" s="951"/>
      <c r="E380" s="914"/>
      <c r="F380" s="911"/>
      <c r="G380" s="911"/>
      <c r="H380" s="942"/>
      <c r="I380" s="911"/>
      <c r="J380" s="324"/>
    </row>
    <row r="381" spans="2:10" s="266" customFormat="1" ht="30" customHeight="1">
      <c r="B381" s="288"/>
      <c r="C381" s="289"/>
      <c r="D381" s="290"/>
      <c r="E381" s="279"/>
      <c r="F381" s="279"/>
      <c r="G381" s="279"/>
      <c r="H381" s="298"/>
      <c r="I381" s="369"/>
      <c r="J381" s="265"/>
    </row>
    <row r="382" spans="2:10" s="185" customFormat="1" ht="30" customHeight="1">
      <c r="B382" s="186">
        <v>5512</v>
      </c>
      <c r="C382" s="187">
        <v>5019</v>
      </c>
      <c r="D382" s="188" t="s">
        <v>106</v>
      </c>
      <c r="E382" s="189">
        <v>10.723</v>
      </c>
      <c r="F382" s="189">
        <v>15</v>
      </c>
      <c r="G382" s="189">
        <v>15</v>
      </c>
      <c r="H382" s="190">
        <v>4.13</v>
      </c>
      <c r="I382" s="182">
        <v>12</v>
      </c>
      <c r="J382" s="184"/>
    </row>
    <row r="383" spans="2:10" s="185" customFormat="1" ht="30" customHeight="1">
      <c r="B383" s="186">
        <v>5512</v>
      </c>
      <c r="C383" s="187">
        <v>5021</v>
      </c>
      <c r="D383" s="188" t="s">
        <v>75</v>
      </c>
      <c r="E383" s="189">
        <v>0</v>
      </c>
      <c r="F383" s="189">
        <v>0</v>
      </c>
      <c r="G383" s="189">
        <v>0</v>
      </c>
      <c r="H383" s="190">
        <v>11.11</v>
      </c>
      <c r="I383" s="189">
        <v>8</v>
      </c>
      <c r="J383" s="184"/>
    </row>
    <row r="384" spans="2:10" s="185" customFormat="1" ht="30" customHeight="1">
      <c r="B384" s="186">
        <v>5512</v>
      </c>
      <c r="C384" s="187">
        <v>5132</v>
      </c>
      <c r="D384" s="188" t="s">
        <v>92</v>
      </c>
      <c r="E384" s="189">
        <v>0</v>
      </c>
      <c r="F384" s="189">
        <v>15</v>
      </c>
      <c r="G384" s="189">
        <v>65</v>
      </c>
      <c r="H384" s="190">
        <v>68.63</v>
      </c>
      <c r="I384" s="189">
        <v>30</v>
      </c>
      <c r="J384" s="184"/>
    </row>
    <row r="385" spans="2:10" s="185" customFormat="1" ht="30" customHeight="1">
      <c r="B385" s="186">
        <v>5512</v>
      </c>
      <c r="C385" s="187">
        <v>5137</v>
      </c>
      <c r="D385" s="188" t="s">
        <v>78</v>
      </c>
      <c r="E385" s="189">
        <v>10.95</v>
      </c>
      <c r="F385" s="189">
        <v>16</v>
      </c>
      <c r="G385" s="189">
        <v>16</v>
      </c>
      <c r="H385" s="190">
        <v>0</v>
      </c>
      <c r="I385" s="189">
        <v>16</v>
      </c>
      <c r="J385" s="184"/>
    </row>
    <row r="386" spans="2:10" s="185" customFormat="1" ht="30" customHeight="1">
      <c r="B386" s="186">
        <v>5512</v>
      </c>
      <c r="C386" s="187">
        <v>5139</v>
      </c>
      <c r="D386" s="188" t="s">
        <v>71</v>
      </c>
      <c r="E386" s="189">
        <v>6.66</v>
      </c>
      <c r="F386" s="189">
        <v>10</v>
      </c>
      <c r="G386" s="189">
        <v>10</v>
      </c>
      <c r="H386" s="190">
        <v>28.97</v>
      </c>
      <c r="I386" s="189">
        <v>15</v>
      </c>
      <c r="J386" s="184"/>
    </row>
    <row r="387" spans="2:10" s="185" customFormat="1" ht="30" customHeight="1">
      <c r="B387" s="186">
        <v>5512</v>
      </c>
      <c r="C387" s="187">
        <v>5151</v>
      </c>
      <c r="D387" s="188" t="s">
        <v>88</v>
      </c>
      <c r="E387" s="189">
        <v>0.65</v>
      </c>
      <c r="F387" s="189">
        <v>1</v>
      </c>
      <c r="G387" s="189">
        <v>1</v>
      </c>
      <c r="H387" s="190">
        <v>1.52</v>
      </c>
      <c r="I387" s="189">
        <v>1</v>
      </c>
      <c r="J387" s="184"/>
    </row>
    <row r="388" spans="2:10" s="185" customFormat="1" ht="30" customHeight="1">
      <c r="B388" s="186">
        <v>5512</v>
      </c>
      <c r="C388" s="187">
        <v>5154</v>
      </c>
      <c r="D388" s="188" t="s">
        <v>68</v>
      </c>
      <c r="E388" s="189">
        <v>72.21</v>
      </c>
      <c r="F388" s="189">
        <v>50</v>
      </c>
      <c r="G388" s="189">
        <v>70</v>
      </c>
      <c r="H388" s="190">
        <v>69.14</v>
      </c>
      <c r="I388" s="189">
        <v>80</v>
      </c>
      <c r="J388" s="184"/>
    </row>
    <row r="389" spans="2:10" s="185" customFormat="1" ht="30" customHeight="1">
      <c r="B389" s="186">
        <v>5512</v>
      </c>
      <c r="C389" s="187">
        <v>5156</v>
      </c>
      <c r="D389" s="188" t="s">
        <v>82</v>
      </c>
      <c r="E389" s="189">
        <v>14.57</v>
      </c>
      <c r="F389" s="189">
        <v>8</v>
      </c>
      <c r="G389" s="189">
        <v>8</v>
      </c>
      <c r="H389" s="190">
        <v>7.78</v>
      </c>
      <c r="I389" s="189">
        <v>8</v>
      </c>
      <c r="J389" s="184"/>
    </row>
    <row r="390" spans="2:10" s="185" customFormat="1" ht="30" customHeight="1">
      <c r="B390" s="186">
        <v>5512</v>
      </c>
      <c r="C390" s="187">
        <v>5162</v>
      </c>
      <c r="D390" s="188" t="s">
        <v>93</v>
      </c>
      <c r="E390" s="189">
        <v>7.77</v>
      </c>
      <c r="F390" s="189">
        <v>8</v>
      </c>
      <c r="G390" s="189">
        <v>8</v>
      </c>
      <c r="H390" s="190">
        <v>7.78</v>
      </c>
      <c r="I390" s="189">
        <v>8</v>
      </c>
      <c r="J390" s="184"/>
    </row>
    <row r="391" spans="2:10" s="185" customFormat="1" ht="30" customHeight="1">
      <c r="B391" s="186">
        <v>5512</v>
      </c>
      <c r="C391" s="187">
        <v>5163</v>
      </c>
      <c r="D391" s="188" t="s">
        <v>107</v>
      </c>
      <c r="E391" s="189">
        <v>11.93</v>
      </c>
      <c r="F391" s="189">
        <v>7</v>
      </c>
      <c r="G391" s="189">
        <v>7</v>
      </c>
      <c r="H391" s="190">
        <v>6.98</v>
      </c>
      <c r="I391" s="189">
        <v>4</v>
      </c>
      <c r="J391" s="184"/>
    </row>
    <row r="392" spans="2:10" s="185" customFormat="1" ht="30" customHeight="1">
      <c r="B392" s="186">
        <v>5512</v>
      </c>
      <c r="C392" s="187">
        <v>5167</v>
      </c>
      <c r="D392" s="188" t="s">
        <v>102</v>
      </c>
      <c r="E392" s="189">
        <v>4.95</v>
      </c>
      <c r="F392" s="189">
        <v>10</v>
      </c>
      <c r="G392" s="189">
        <v>14.8</v>
      </c>
      <c r="H392" s="190">
        <v>4.05</v>
      </c>
      <c r="I392" s="189">
        <v>8</v>
      </c>
      <c r="J392" s="184"/>
    </row>
    <row r="393" spans="2:10" s="185" customFormat="1" ht="30" customHeight="1">
      <c r="B393" s="186">
        <v>5512</v>
      </c>
      <c r="C393" s="187">
        <v>5169</v>
      </c>
      <c r="D393" s="188" t="s">
        <v>62</v>
      </c>
      <c r="E393" s="189">
        <v>7.63</v>
      </c>
      <c r="F393" s="189">
        <v>6</v>
      </c>
      <c r="G393" s="189">
        <v>6</v>
      </c>
      <c r="H393" s="190">
        <v>13.15</v>
      </c>
      <c r="I393" s="189">
        <v>8</v>
      </c>
      <c r="J393" s="184"/>
    </row>
    <row r="394" spans="2:10" s="185" customFormat="1" ht="30" customHeight="1">
      <c r="B394" s="186">
        <v>5512</v>
      </c>
      <c r="C394" s="187">
        <v>5171</v>
      </c>
      <c r="D394" s="188" t="s">
        <v>64</v>
      </c>
      <c r="E394" s="189">
        <v>68.35</v>
      </c>
      <c r="F394" s="189">
        <v>22</v>
      </c>
      <c r="G394" s="189">
        <v>22</v>
      </c>
      <c r="H394" s="190">
        <v>16.45</v>
      </c>
      <c r="I394" s="189">
        <v>20</v>
      </c>
      <c r="J394" s="184"/>
    </row>
    <row r="395" spans="2:10" s="185" customFormat="1" ht="30" customHeight="1">
      <c r="B395" s="186">
        <v>5512</v>
      </c>
      <c r="C395" s="187">
        <v>5173</v>
      </c>
      <c r="D395" s="188" t="s">
        <v>83</v>
      </c>
      <c r="E395" s="189">
        <v>0</v>
      </c>
      <c r="F395" s="189">
        <v>0</v>
      </c>
      <c r="G395" s="189">
        <v>0</v>
      </c>
      <c r="H395" s="230">
        <v>8.22</v>
      </c>
      <c r="I395" s="189">
        <v>4</v>
      </c>
      <c r="J395" s="184"/>
    </row>
    <row r="396" spans="2:10" s="185" customFormat="1" ht="30" customHeight="1">
      <c r="B396" s="186">
        <v>5512</v>
      </c>
      <c r="C396" s="187">
        <v>5175</v>
      </c>
      <c r="D396" s="188" t="s">
        <v>84</v>
      </c>
      <c r="E396" s="189">
        <v>0</v>
      </c>
      <c r="F396" s="189">
        <v>0</v>
      </c>
      <c r="G396" s="189">
        <v>0</v>
      </c>
      <c r="H396" s="230">
        <v>0.8</v>
      </c>
      <c r="I396" s="189">
        <v>1</v>
      </c>
      <c r="J396" s="184"/>
    </row>
    <row r="397" spans="2:10" s="185" customFormat="1" ht="30" customHeight="1">
      <c r="B397" s="186">
        <v>5512</v>
      </c>
      <c r="C397" s="187">
        <v>5191</v>
      </c>
      <c r="D397" s="188" t="s">
        <v>122</v>
      </c>
      <c r="E397" s="189">
        <v>0</v>
      </c>
      <c r="F397" s="189">
        <v>0</v>
      </c>
      <c r="G397" s="189">
        <v>0</v>
      </c>
      <c r="H397" s="230">
        <v>0.3</v>
      </c>
      <c r="I397" s="189">
        <v>0</v>
      </c>
      <c r="J397" s="184"/>
    </row>
    <row r="398" spans="2:10" s="185" customFormat="1" ht="30" customHeight="1">
      <c r="B398" s="186">
        <v>5512</v>
      </c>
      <c r="C398" s="187">
        <v>5194</v>
      </c>
      <c r="D398" s="188" t="s">
        <v>80</v>
      </c>
      <c r="E398" s="189">
        <v>0</v>
      </c>
      <c r="F398" s="189">
        <v>0</v>
      </c>
      <c r="G398" s="189">
        <v>0</v>
      </c>
      <c r="H398" s="230">
        <v>4.68</v>
      </c>
      <c r="I398" s="189">
        <v>2</v>
      </c>
      <c r="J398" s="184"/>
    </row>
    <row r="399" spans="2:10" s="185" customFormat="1" ht="30" customHeight="1">
      <c r="B399" s="186">
        <v>5512</v>
      </c>
      <c r="C399" s="187">
        <v>6121</v>
      </c>
      <c r="D399" s="188" t="s">
        <v>65</v>
      </c>
      <c r="E399" s="189">
        <v>0</v>
      </c>
      <c r="F399" s="189">
        <v>0</v>
      </c>
      <c r="G399" s="189">
        <v>0</v>
      </c>
      <c r="H399" s="230">
        <v>0</v>
      </c>
      <c r="I399" s="189">
        <v>200</v>
      </c>
      <c r="J399" s="184"/>
    </row>
    <row r="400" spans="2:10" s="197" customFormat="1" ht="30" customHeight="1">
      <c r="B400" s="191">
        <v>5512</v>
      </c>
      <c r="C400" s="192" t="s">
        <v>19</v>
      </c>
      <c r="D400" s="193" t="s">
        <v>108</v>
      </c>
      <c r="E400" s="194">
        <f>SUM(E382:E399)</f>
        <v>216.39299999999997</v>
      </c>
      <c r="F400" s="194">
        <f>SUM(F382:F399)</f>
        <v>168</v>
      </c>
      <c r="G400" s="194">
        <f>SUM(G382:G399)</f>
        <v>242.8</v>
      </c>
      <c r="H400" s="194">
        <f>SUM(H382:H399)</f>
        <v>253.69000000000003</v>
      </c>
      <c r="I400" s="194">
        <f>SUM(I382:I399)</f>
        <v>425</v>
      </c>
      <c r="J400" s="196"/>
    </row>
    <row r="401" spans="2:10" s="204" customFormat="1" ht="30" customHeight="1">
      <c r="B401" s="198">
        <v>551</v>
      </c>
      <c r="C401" s="199" t="s">
        <v>21</v>
      </c>
      <c r="D401" s="200" t="s">
        <v>108</v>
      </c>
      <c r="E401" s="201">
        <f>E400</f>
        <v>216.39299999999997</v>
      </c>
      <c r="F401" s="201">
        <f>F400</f>
        <v>168</v>
      </c>
      <c r="G401" s="201">
        <f>G400</f>
        <v>242.8</v>
      </c>
      <c r="H401" s="201">
        <f>H400</f>
        <v>253.69000000000003</v>
      </c>
      <c r="I401" s="201">
        <f>I400</f>
        <v>425</v>
      </c>
      <c r="J401" s="203"/>
    </row>
    <row r="402" spans="2:10" s="185" customFormat="1" ht="30" customHeight="1">
      <c r="B402" s="186">
        <v>6112</v>
      </c>
      <c r="C402" s="187">
        <v>5023</v>
      </c>
      <c r="D402" s="188" t="s">
        <v>109</v>
      </c>
      <c r="E402" s="189">
        <v>678.34</v>
      </c>
      <c r="F402" s="189">
        <v>880</v>
      </c>
      <c r="G402" s="189">
        <v>880</v>
      </c>
      <c r="H402" s="190">
        <v>761.24</v>
      </c>
      <c r="I402" s="189">
        <v>760</v>
      </c>
      <c r="J402" s="184"/>
    </row>
    <row r="403" spans="2:10" s="185" customFormat="1" ht="30" customHeight="1">
      <c r="B403" s="186">
        <v>6112</v>
      </c>
      <c r="C403" s="187">
        <v>5029</v>
      </c>
      <c r="D403" s="188" t="s">
        <v>110</v>
      </c>
      <c r="E403" s="189">
        <v>18.98</v>
      </c>
      <c r="F403" s="189">
        <v>0</v>
      </c>
      <c r="G403" s="189">
        <v>0</v>
      </c>
      <c r="H403" s="190">
        <v>0</v>
      </c>
      <c r="I403" s="189">
        <v>0</v>
      </c>
      <c r="J403" s="184"/>
    </row>
    <row r="404" spans="2:10" s="185" customFormat="1" ht="30" customHeight="1">
      <c r="B404" s="186">
        <v>6112</v>
      </c>
      <c r="C404" s="187">
        <v>5031</v>
      </c>
      <c r="D404" s="188" t="s">
        <v>76</v>
      </c>
      <c r="E404" s="189">
        <v>141.36</v>
      </c>
      <c r="F404" s="189">
        <v>140</v>
      </c>
      <c r="G404" s="189">
        <v>140</v>
      </c>
      <c r="H404" s="190">
        <v>132.77</v>
      </c>
      <c r="I404" s="189">
        <v>133</v>
      </c>
      <c r="J404" s="184"/>
    </row>
    <row r="405" spans="2:10" s="185" customFormat="1" ht="30" customHeight="1">
      <c r="B405" s="186">
        <v>6112</v>
      </c>
      <c r="C405" s="187">
        <v>5032</v>
      </c>
      <c r="D405" s="188" t="s">
        <v>77</v>
      </c>
      <c r="E405" s="189">
        <v>48.92</v>
      </c>
      <c r="F405" s="189">
        <v>48</v>
      </c>
      <c r="G405" s="189">
        <v>48</v>
      </c>
      <c r="H405" s="190">
        <v>45.96</v>
      </c>
      <c r="I405" s="189">
        <v>46</v>
      </c>
      <c r="J405" s="184"/>
    </row>
    <row r="406" spans="2:10" s="197" customFormat="1" ht="30" customHeight="1">
      <c r="B406" s="191">
        <v>6112</v>
      </c>
      <c r="C406" s="192" t="s">
        <v>19</v>
      </c>
      <c r="D406" s="193" t="s">
        <v>111</v>
      </c>
      <c r="E406" s="194">
        <f>SUM(E402:E405)</f>
        <v>887.6</v>
      </c>
      <c r="F406" s="194">
        <f>SUM(F402:F405)</f>
        <v>1068</v>
      </c>
      <c r="G406" s="194">
        <f>SUM(G402:G405)</f>
        <v>1068</v>
      </c>
      <c r="H406" s="195">
        <f>SUM(H402:H405)</f>
        <v>939.97</v>
      </c>
      <c r="I406" s="194">
        <f>SUM(I402:I405)</f>
        <v>939</v>
      </c>
      <c r="J406" s="196"/>
    </row>
    <row r="407" spans="2:10" s="185" customFormat="1" ht="30" customHeight="1">
      <c r="B407" s="186">
        <v>6114</v>
      </c>
      <c r="C407" s="187">
        <v>5021</v>
      </c>
      <c r="D407" s="188" t="s">
        <v>75</v>
      </c>
      <c r="E407" s="189">
        <v>13.14</v>
      </c>
      <c r="F407" s="189">
        <v>0</v>
      </c>
      <c r="G407" s="189">
        <v>0</v>
      </c>
      <c r="H407" s="190">
        <v>0</v>
      </c>
      <c r="I407" s="189">
        <v>0</v>
      </c>
      <c r="J407" s="184"/>
    </row>
    <row r="408" spans="2:10" s="185" customFormat="1" ht="30" customHeight="1">
      <c r="B408" s="186">
        <v>6114</v>
      </c>
      <c r="C408" s="187">
        <v>5139</v>
      </c>
      <c r="D408" s="188" t="s">
        <v>71</v>
      </c>
      <c r="E408" s="189">
        <v>3.96</v>
      </c>
      <c r="F408" s="189">
        <v>0</v>
      </c>
      <c r="G408" s="189">
        <v>0</v>
      </c>
      <c r="H408" s="190">
        <v>0</v>
      </c>
      <c r="I408" s="189">
        <v>0</v>
      </c>
      <c r="J408" s="184"/>
    </row>
    <row r="409" spans="2:10" s="185" customFormat="1" ht="30" customHeight="1">
      <c r="B409" s="186">
        <v>6114</v>
      </c>
      <c r="C409" s="187">
        <v>5153</v>
      </c>
      <c r="D409" s="188" t="s">
        <v>73</v>
      </c>
      <c r="E409" s="189">
        <v>0.3</v>
      </c>
      <c r="F409" s="189">
        <v>0</v>
      </c>
      <c r="G409" s="189">
        <v>0</v>
      </c>
      <c r="H409" s="190">
        <v>0</v>
      </c>
      <c r="I409" s="189">
        <v>0</v>
      </c>
      <c r="J409" s="184"/>
    </row>
    <row r="410" spans="2:10" s="185" customFormat="1" ht="30" customHeight="1">
      <c r="B410" s="186">
        <v>6114</v>
      </c>
      <c r="C410" s="187">
        <v>5154</v>
      </c>
      <c r="D410" s="188" t="s">
        <v>68</v>
      </c>
      <c r="E410" s="189">
        <v>0.7</v>
      </c>
      <c r="F410" s="189">
        <v>0</v>
      </c>
      <c r="G410" s="189">
        <v>0</v>
      </c>
      <c r="H410" s="190">
        <v>0</v>
      </c>
      <c r="I410" s="189">
        <v>0</v>
      </c>
      <c r="J410" s="184"/>
    </row>
    <row r="411" spans="2:10" s="185" customFormat="1" ht="30" customHeight="1">
      <c r="B411" s="186">
        <v>6114</v>
      </c>
      <c r="C411" s="187">
        <v>5162</v>
      </c>
      <c r="D411" s="188" t="s">
        <v>93</v>
      </c>
      <c r="E411" s="189">
        <v>0.3</v>
      </c>
      <c r="F411" s="189">
        <v>0</v>
      </c>
      <c r="G411" s="189">
        <v>0</v>
      </c>
      <c r="H411" s="190">
        <v>0</v>
      </c>
      <c r="I411" s="189">
        <v>0</v>
      </c>
      <c r="J411" s="184"/>
    </row>
    <row r="412" spans="2:10" s="185" customFormat="1" ht="30" customHeight="1">
      <c r="B412" s="186">
        <v>6114</v>
      </c>
      <c r="C412" s="187">
        <v>5175</v>
      </c>
      <c r="D412" s="188" t="s">
        <v>84</v>
      </c>
      <c r="E412" s="189">
        <v>4.32</v>
      </c>
      <c r="F412" s="189">
        <v>0</v>
      </c>
      <c r="G412" s="189">
        <v>0</v>
      </c>
      <c r="H412" s="190">
        <v>0</v>
      </c>
      <c r="I412" s="189">
        <v>0</v>
      </c>
      <c r="J412" s="184"/>
    </row>
    <row r="413" spans="2:10" s="197" customFormat="1" ht="30" customHeight="1">
      <c r="B413" s="191">
        <v>6114</v>
      </c>
      <c r="C413" s="192" t="s">
        <v>19</v>
      </c>
      <c r="D413" s="193" t="s">
        <v>112</v>
      </c>
      <c r="E413" s="194">
        <f>SUM(E407:E412)</f>
        <v>22.720000000000002</v>
      </c>
      <c r="F413" s="194">
        <f>SUM(F407:F412)</f>
        <v>0</v>
      </c>
      <c r="G413" s="194">
        <f>SUM(G407:G412)</f>
        <v>0</v>
      </c>
      <c r="H413" s="195">
        <f>SUM(H407:H412)</f>
        <v>0</v>
      </c>
      <c r="I413" s="194">
        <f>SUM(I407:I412)</f>
        <v>0</v>
      </c>
      <c r="J413" s="196"/>
    </row>
    <row r="414" spans="2:10" s="185" customFormat="1" ht="30" customHeight="1">
      <c r="B414" s="186">
        <v>6115</v>
      </c>
      <c r="C414" s="187">
        <v>5021</v>
      </c>
      <c r="D414" s="188" t="s">
        <v>75</v>
      </c>
      <c r="E414" s="189">
        <v>13.15</v>
      </c>
      <c r="F414" s="189">
        <v>0</v>
      </c>
      <c r="G414" s="189">
        <v>0</v>
      </c>
      <c r="H414" s="190">
        <v>0</v>
      </c>
      <c r="I414" s="189">
        <v>0</v>
      </c>
      <c r="J414" s="184"/>
    </row>
    <row r="415" spans="2:10" s="185" customFormat="1" ht="30" customHeight="1">
      <c r="B415" s="186">
        <v>6115</v>
      </c>
      <c r="C415" s="187">
        <v>5139</v>
      </c>
      <c r="D415" s="188" t="s">
        <v>71</v>
      </c>
      <c r="E415" s="189">
        <v>9.68</v>
      </c>
      <c r="F415" s="189">
        <v>0</v>
      </c>
      <c r="G415" s="189">
        <v>0</v>
      </c>
      <c r="H415" s="190">
        <v>0</v>
      </c>
      <c r="I415" s="189">
        <v>0</v>
      </c>
      <c r="J415" s="184"/>
    </row>
    <row r="416" spans="2:10" s="185" customFormat="1" ht="30" customHeight="1">
      <c r="B416" s="186">
        <v>6115</v>
      </c>
      <c r="C416" s="187">
        <v>5153</v>
      </c>
      <c r="D416" s="188" t="s">
        <v>73</v>
      </c>
      <c r="E416" s="189">
        <v>0.9</v>
      </c>
      <c r="F416" s="189">
        <v>0</v>
      </c>
      <c r="G416" s="189">
        <v>0</v>
      </c>
      <c r="H416" s="190">
        <v>0</v>
      </c>
      <c r="I416" s="189">
        <v>0</v>
      </c>
      <c r="J416" s="184"/>
    </row>
    <row r="417" spans="2:10" s="185" customFormat="1" ht="30" customHeight="1">
      <c r="B417" s="186">
        <v>6115</v>
      </c>
      <c r="C417" s="187">
        <v>5154</v>
      </c>
      <c r="D417" s="188" t="s">
        <v>68</v>
      </c>
      <c r="E417" s="189">
        <v>1</v>
      </c>
      <c r="F417" s="189">
        <v>0</v>
      </c>
      <c r="G417" s="189">
        <v>0</v>
      </c>
      <c r="H417" s="190">
        <v>0</v>
      </c>
      <c r="I417" s="189">
        <v>0</v>
      </c>
      <c r="J417" s="184"/>
    </row>
    <row r="418" spans="2:10" s="185" customFormat="1" ht="30" customHeight="1">
      <c r="B418" s="186">
        <v>6115</v>
      </c>
      <c r="C418" s="187">
        <v>5162</v>
      </c>
      <c r="D418" s="188" t="s">
        <v>93</v>
      </c>
      <c r="E418" s="189">
        <v>0.5</v>
      </c>
      <c r="F418" s="189">
        <v>0</v>
      </c>
      <c r="G418" s="189">
        <v>0</v>
      </c>
      <c r="H418" s="190">
        <v>0</v>
      </c>
      <c r="I418" s="189">
        <v>0</v>
      </c>
      <c r="J418" s="184"/>
    </row>
    <row r="419" spans="2:10" s="185" customFormat="1" ht="30" customHeight="1">
      <c r="B419" s="186">
        <v>6115</v>
      </c>
      <c r="C419" s="187">
        <v>5169</v>
      </c>
      <c r="D419" s="188" t="s">
        <v>62</v>
      </c>
      <c r="E419" s="189">
        <v>1.44</v>
      </c>
      <c r="F419" s="189">
        <v>0</v>
      </c>
      <c r="G419" s="189">
        <v>0</v>
      </c>
      <c r="H419" s="190">
        <v>0</v>
      </c>
      <c r="I419" s="189">
        <v>0</v>
      </c>
      <c r="J419" s="184"/>
    </row>
    <row r="420" spans="2:10" s="185" customFormat="1" ht="30" customHeight="1">
      <c r="B420" s="186">
        <v>6115</v>
      </c>
      <c r="C420" s="187">
        <v>5171</v>
      </c>
      <c r="D420" s="188" t="s">
        <v>64</v>
      </c>
      <c r="E420" s="189">
        <v>14.98</v>
      </c>
      <c r="F420" s="189">
        <v>0</v>
      </c>
      <c r="G420" s="189">
        <v>0</v>
      </c>
      <c r="H420" s="190">
        <v>0</v>
      </c>
      <c r="I420" s="189">
        <v>0</v>
      </c>
      <c r="J420" s="184"/>
    </row>
    <row r="421" spans="2:10" s="185" customFormat="1" ht="30" customHeight="1">
      <c r="B421" s="186">
        <v>6115</v>
      </c>
      <c r="C421" s="187">
        <v>5175</v>
      </c>
      <c r="D421" s="188" t="s">
        <v>84</v>
      </c>
      <c r="E421" s="189">
        <v>6.08</v>
      </c>
      <c r="F421" s="189">
        <v>0</v>
      </c>
      <c r="G421" s="189">
        <v>0</v>
      </c>
      <c r="H421" s="190">
        <v>0</v>
      </c>
      <c r="I421" s="189">
        <v>0</v>
      </c>
      <c r="J421" s="184"/>
    </row>
    <row r="422" spans="2:10" s="197" customFormat="1" ht="30" customHeight="1">
      <c r="B422" s="191">
        <v>6115</v>
      </c>
      <c r="C422" s="192" t="s">
        <v>19</v>
      </c>
      <c r="D422" s="193" t="s">
        <v>113</v>
      </c>
      <c r="E422" s="194">
        <f>SUM(E414:E421)</f>
        <v>47.73</v>
      </c>
      <c r="F422" s="194">
        <f>SUM(F414:F421)</f>
        <v>0</v>
      </c>
      <c r="G422" s="194">
        <f>SUM(G414:G421)</f>
        <v>0</v>
      </c>
      <c r="H422" s="195">
        <f>SUM(H414:H421)</f>
        <v>0</v>
      </c>
      <c r="I422" s="194">
        <f>SUM(I414:I421)</f>
        <v>0</v>
      </c>
      <c r="J422" s="196"/>
    </row>
    <row r="423" spans="2:10" s="204" customFormat="1" ht="30" customHeight="1">
      <c r="B423" s="283">
        <v>611</v>
      </c>
      <c r="C423" s="284" t="s">
        <v>21</v>
      </c>
      <c r="D423" s="285" t="s">
        <v>114</v>
      </c>
      <c r="E423" s="286">
        <f>E406+E413+E422</f>
        <v>958.0500000000001</v>
      </c>
      <c r="F423" s="286">
        <f>F406+F413+F422</f>
        <v>1068</v>
      </c>
      <c r="G423" s="286">
        <f>G406+G413+G422</f>
        <v>1068</v>
      </c>
      <c r="H423" s="287">
        <f>H406+H413+H422</f>
        <v>939.97</v>
      </c>
      <c r="I423" s="286">
        <f>I406+I413+I422</f>
        <v>939</v>
      </c>
      <c r="J423" s="203"/>
    </row>
    <row r="424" spans="2:10" s="185" customFormat="1" ht="30" customHeight="1">
      <c r="B424" s="186">
        <v>6171</v>
      </c>
      <c r="C424" s="187">
        <v>5011</v>
      </c>
      <c r="D424" s="188" t="s">
        <v>91</v>
      </c>
      <c r="E424" s="189">
        <v>1799.6</v>
      </c>
      <c r="F424" s="189">
        <v>2130</v>
      </c>
      <c r="G424" s="189">
        <v>2030</v>
      </c>
      <c r="H424" s="190">
        <v>1925.88</v>
      </c>
      <c r="I424" s="189">
        <v>1900</v>
      </c>
      <c r="J424" s="184"/>
    </row>
    <row r="425" spans="2:10" s="185" customFormat="1" ht="30" customHeight="1">
      <c r="B425" s="186">
        <v>6171</v>
      </c>
      <c r="C425" s="187">
        <v>5021</v>
      </c>
      <c r="D425" s="188" t="s">
        <v>75</v>
      </c>
      <c r="E425" s="189">
        <v>0</v>
      </c>
      <c r="F425" s="189">
        <v>5</v>
      </c>
      <c r="G425" s="189">
        <v>5</v>
      </c>
      <c r="H425" s="190">
        <v>7.5</v>
      </c>
      <c r="I425" s="189">
        <v>9</v>
      </c>
      <c r="J425" s="184"/>
    </row>
    <row r="426" spans="2:10" s="185" customFormat="1" ht="30" customHeight="1">
      <c r="B426" s="186">
        <v>6171</v>
      </c>
      <c r="C426" s="187">
        <v>5031</v>
      </c>
      <c r="D426" s="188" t="s">
        <v>76</v>
      </c>
      <c r="E426" s="189">
        <v>467.9</v>
      </c>
      <c r="F426" s="189">
        <v>554</v>
      </c>
      <c r="G426" s="189">
        <v>554</v>
      </c>
      <c r="H426" s="190">
        <v>502.68</v>
      </c>
      <c r="I426" s="189">
        <v>486</v>
      </c>
      <c r="J426" s="184"/>
    </row>
    <row r="427" spans="2:10" s="185" customFormat="1" ht="30" customHeight="1">
      <c r="B427" s="186">
        <v>6171</v>
      </c>
      <c r="C427" s="187">
        <v>5032</v>
      </c>
      <c r="D427" s="188" t="s">
        <v>77</v>
      </c>
      <c r="E427" s="189">
        <v>161.96</v>
      </c>
      <c r="F427" s="189">
        <v>192</v>
      </c>
      <c r="G427" s="189">
        <v>192</v>
      </c>
      <c r="H427" s="190">
        <v>174</v>
      </c>
      <c r="I427" s="189">
        <v>167</v>
      </c>
      <c r="J427" s="184"/>
    </row>
    <row r="428" spans="2:10" s="185" customFormat="1" ht="30" customHeight="1">
      <c r="B428" s="186">
        <v>6171</v>
      </c>
      <c r="C428" s="187">
        <v>5038</v>
      </c>
      <c r="D428" s="188" t="s">
        <v>115</v>
      </c>
      <c r="E428" s="189">
        <v>13.92</v>
      </c>
      <c r="F428" s="189">
        <v>14</v>
      </c>
      <c r="G428" s="189">
        <v>14</v>
      </c>
      <c r="H428" s="190">
        <v>14.41</v>
      </c>
      <c r="I428" s="189">
        <v>14</v>
      </c>
      <c r="J428" s="184"/>
    </row>
    <row r="429" spans="2:10" s="185" customFormat="1" ht="30" customHeight="1">
      <c r="B429" s="186">
        <v>6171</v>
      </c>
      <c r="C429" s="187">
        <v>5132</v>
      </c>
      <c r="D429" s="188" t="s">
        <v>92</v>
      </c>
      <c r="E429" s="189">
        <v>0.1</v>
      </c>
      <c r="F429" s="189">
        <v>1</v>
      </c>
      <c r="G429" s="189">
        <v>1</v>
      </c>
      <c r="H429" s="190">
        <v>0.07</v>
      </c>
      <c r="I429" s="189">
        <v>1</v>
      </c>
      <c r="J429" s="184"/>
    </row>
    <row r="430" spans="2:10" s="185" customFormat="1" ht="30" customHeight="1">
      <c r="B430" s="186">
        <v>6171</v>
      </c>
      <c r="C430" s="187">
        <v>5133</v>
      </c>
      <c r="D430" s="188" t="s">
        <v>253</v>
      </c>
      <c r="E430" s="189">
        <v>0</v>
      </c>
      <c r="F430" s="189">
        <v>0</v>
      </c>
      <c r="G430" s="189">
        <v>0</v>
      </c>
      <c r="H430" s="190">
        <v>0.09</v>
      </c>
      <c r="I430" s="189">
        <v>0</v>
      </c>
      <c r="J430" s="184"/>
    </row>
    <row r="431" spans="2:10" s="185" customFormat="1" ht="30" customHeight="1">
      <c r="B431" s="186">
        <v>6171</v>
      </c>
      <c r="C431" s="187">
        <v>5136</v>
      </c>
      <c r="D431" s="188" t="s">
        <v>63</v>
      </c>
      <c r="E431" s="189">
        <v>55.86</v>
      </c>
      <c r="F431" s="189">
        <v>32</v>
      </c>
      <c r="G431" s="189">
        <v>32</v>
      </c>
      <c r="H431" s="190">
        <v>21.11</v>
      </c>
      <c r="I431" s="189">
        <v>30</v>
      </c>
      <c r="J431" s="184"/>
    </row>
    <row r="432" spans="2:10" s="185" customFormat="1" ht="30" customHeight="1">
      <c r="B432" s="186">
        <v>6171</v>
      </c>
      <c r="C432" s="187">
        <v>5137</v>
      </c>
      <c r="D432" s="188" t="s">
        <v>78</v>
      </c>
      <c r="E432" s="189">
        <v>93.16</v>
      </c>
      <c r="F432" s="189">
        <v>27</v>
      </c>
      <c r="G432" s="189">
        <v>27</v>
      </c>
      <c r="H432" s="190">
        <v>80.82</v>
      </c>
      <c r="I432" s="189">
        <v>30</v>
      </c>
      <c r="J432" s="184"/>
    </row>
    <row r="433" spans="2:10" s="185" customFormat="1" ht="30" customHeight="1">
      <c r="B433" s="186">
        <v>6171</v>
      </c>
      <c r="C433" s="187">
        <v>5139</v>
      </c>
      <c r="D433" s="188" t="s">
        <v>71</v>
      </c>
      <c r="E433" s="189">
        <v>99.66</v>
      </c>
      <c r="F433" s="189">
        <v>100</v>
      </c>
      <c r="G433" s="189">
        <v>65</v>
      </c>
      <c r="H433" s="190">
        <v>84.79</v>
      </c>
      <c r="I433" s="189">
        <v>90</v>
      </c>
      <c r="J433" s="184"/>
    </row>
    <row r="434" spans="2:10" s="185" customFormat="1" ht="30" customHeight="1">
      <c r="B434" s="186">
        <v>6171</v>
      </c>
      <c r="C434" s="187">
        <v>5151</v>
      </c>
      <c r="D434" s="188" t="s">
        <v>88</v>
      </c>
      <c r="E434" s="189">
        <v>73.91</v>
      </c>
      <c r="F434" s="189">
        <v>55</v>
      </c>
      <c r="G434" s="189">
        <v>55</v>
      </c>
      <c r="H434" s="190">
        <v>60.93</v>
      </c>
      <c r="I434" s="189">
        <v>65</v>
      </c>
      <c r="J434" s="184"/>
    </row>
    <row r="435" spans="2:10" s="185" customFormat="1" ht="30" customHeight="1">
      <c r="B435" s="186">
        <v>6171</v>
      </c>
      <c r="C435" s="187">
        <v>5153</v>
      </c>
      <c r="D435" s="188" t="s">
        <v>73</v>
      </c>
      <c r="E435" s="189">
        <v>70.88</v>
      </c>
      <c r="F435" s="189">
        <v>70</v>
      </c>
      <c r="G435" s="189">
        <v>70</v>
      </c>
      <c r="H435" s="190">
        <v>74.92</v>
      </c>
      <c r="I435" s="189">
        <v>80</v>
      </c>
      <c r="J435" s="184"/>
    </row>
    <row r="436" spans="2:10" s="185" customFormat="1" ht="30" customHeight="1">
      <c r="B436" s="186">
        <v>6171</v>
      </c>
      <c r="C436" s="187">
        <v>5154</v>
      </c>
      <c r="D436" s="188" t="s">
        <v>68</v>
      </c>
      <c r="E436" s="189">
        <v>51.34</v>
      </c>
      <c r="F436" s="189">
        <v>60</v>
      </c>
      <c r="G436" s="189">
        <v>60</v>
      </c>
      <c r="H436" s="190">
        <v>88.33</v>
      </c>
      <c r="I436" s="189">
        <v>115</v>
      </c>
      <c r="J436" s="184"/>
    </row>
    <row r="437" spans="2:10" s="185" customFormat="1" ht="30" customHeight="1">
      <c r="B437" s="186">
        <v>6171</v>
      </c>
      <c r="C437" s="187">
        <v>5156</v>
      </c>
      <c r="D437" s="188" t="s">
        <v>82</v>
      </c>
      <c r="E437" s="189">
        <v>34.2</v>
      </c>
      <c r="F437" s="189">
        <v>40</v>
      </c>
      <c r="G437" s="189">
        <v>40</v>
      </c>
      <c r="H437" s="190">
        <v>36.76</v>
      </c>
      <c r="I437" s="189">
        <v>35</v>
      </c>
      <c r="J437" s="184"/>
    </row>
    <row r="438" spans="2:10" s="185" customFormat="1" ht="30" customHeight="1">
      <c r="B438" s="186">
        <v>6171</v>
      </c>
      <c r="C438" s="187">
        <v>5161</v>
      </c>
      <c r="D438" s="188" t="s">
        <v>101</v>
      </c>
      <c r="E438" s="189">
        <v>43.22</v>
      </c>
      <c r="F438" s="189">
        <v>45</v>
      </c>
      <c r="G438" s="189">
        <v>25</v>
      </c>
      <c r="H438" s="190">
        <v>29.14</v>
      </c>
      <c r="I438" s="189">
        <v>40</v>
      </c>
      <c r="J438" s="184"/>
    </row>
    <row r="439" spans="2:10" s="185" customFormat="1" ht="30" customHeight="1">
      <c r="B439" s="186">
        <v>6171</v>
      </c>
      <c r="C439" s="187">
        <v>5162</v>
      </c>
      <c r="D439" s="188" t="s">
        <v>93</v>
      </c>
      <c r="E439" s="189">
        <v>75.58</v>
      </c>
      <c r="F439" s="189">
        <v>77</v>
      </c>
      <c r="G439" s="189">
        <v>77</v>
      </c>
      <c r="H439" s="190">
        <v>83.18</v>
      </c>
      <c r="I439" s="189">
        <v>80</v>
      </c>
      <c r="J439" s="184"/>
    </row>
    <row r="440" spans="2:10" s="185" customFormat="1" ht="30" customHeight="1">
      <c r="B440" s="186">
        <v>6171</v>
      </c>
      <c r="C440" s="187">
        <v>5163</v>
      </c>
      <c r="D440" s="188" t="s">
        <v>107</v>
      </c>
      <c r="E440" s="189">
        <v>161.14</v>
      </c>
      <c r="F440" s="189">
        <v>127.6</v>
      </c>
      <c r="G440" s="189">
        <v>127.6</v>
      </c>
      <c r="H440" s="190">
        <v>88.29</v>
      </c>
      <c r="I440" s="189">
        <v>160</v>
      </c>
      <c r="J440" s="184"/>
    </row>
    <row r="441" spans="2:10" s="185" customFormat="1" ht="30" customHeight="1">
      <c r="B441" s="186">
        <v>6171</v>
      </c>
      <c r="C441" s="187">
        <v>5165</v>
      </c>
      <c r="D441" s="188" t="s">
        <v>116</v>
      </c>
      <c r="E441" s="189">
        <v>4.03</v>
      </c>
      <c r="F441" s="189">
        <v>2</v>
      </c>
      <c r="G441" s="189">
        <v>2</v>
      </c>
      <c r="H441" s="190">
        <v>0</v>
      </c>
      <c r="I441" s="189">
        <v>2</v>
      </c>
      <c r="J441" s="184"/>
    </row>
    <row r="442" spans="2:10" s="185" customFormat="1" ht="30" customHeight="1">
      <c r="B442" s="186">
        <v>6171</v>
      </c>
      <c r="C442" s="187">
        <v>5167</v>
      </c>
      <c r="D442" s="188" t="s">
        <v>102</v>
      </c>
      <c r="E442" s="189">
        <v>19.24</v>
      </c>
      <c r="F442" s="189">
        <v>20</v>
      </c>
      <c r="G442" s="189">
        <v>20</v>
      </c>
      <c r="H442" s="190">
        <v>15.22</v>
      </c>
      <c r="I442" s="189">
        <v>16</v>
      </c>
      <c r="J442" s="184"/>
    </row>
    <row r="443" spans="2:10" s="185" customFormat="1" ht="30" customHeight="1">
      <c r="B443" s="186">
        <v>6171</v>
      </c>
      <c r="C443" s="187">
        <v>5169</v>
      </c>
      <c r="D443" s="188" t="s">
        <v>62</v>
      </c>
      <c r="E443" s="189">
        <v>116.79</v>
      </c>
      <c r="F443" s="189">
        <v>180</v>
      </c>
      <c r="G443" s="189">
        <v>180</v>
      </c>
      <c r="H443" s="190">
        <v>198.45</v>
      </c>
      <c r="I443" s="189">
        <v>185</v>
      </c>
      <c r="J443" s="184"/>
    </row>
    <row r="444" spans="2:10" s="185" customFormat="1" ht="30" customHeight="1">
      <c r="B444" s="186">
        <v>6171</v>
      </c>
      <c r="C444" s="187">
        <v>5171</v>
      </c>
      <c r="D444" s="188" t="s">
        <v>64</v>
      </c>
      <c r="E444" s="189">
        <v>68.02</v>
      </c>
      <c r="F444" s="189">
        <v>110</v>
      </c>
      <c r="G444" s="189">
        <v>60</v>
      </c>
      <c r="H444" s="190">
        <v>30.74</v>
      </c>
      <c r="I444" s="189">
        <v>40</v>
      </c>
      <c r="J444" s="184"/>
    </row>
    <row r="445" spans="2:10" s="185" customFormat="1" ht="30" customHeight="1">
      <c r="B445" s="186">
        <v>6171</v>
      </c>
      <c r="C445" s="187">
        <v>5172</v>
      </c>
      <c r="D445" s="188" t="s">
        <v>117</v>
      </c>
      <c r="E445" s="189">
        <v>90.63</v>
      </c>
      <c r="F445" s="189">
        <v>25</v>
      </c>
      <c r="G445" s="189">
        <v>75</v>
      </c>
      <c r="H445" s="190">
        <v>57.24</v>
      </c>
      <c r="I445" s="189">
        <v>0</v>
      </c>
      <c r="J445" s="184"/>
    </row>
    <row r="446" spans="2:10" s="185" customFormat="1" ht="30" customHeight="1">
      <c r="B446" s="186">
        <v>6171</v>
      </c>
      <c r="C446" s="187">
        <v>5173</v>
      </c>
      <c r="D446" s="188" t="s">
        <v>83</v>
      </c>
      <c r="E446" s="189">
        <v>5.8</v>
      </c>
      <c r="F446" s="189">
        <v>8</v>
      </c>
      <c r="G446" s="189">
        <v>8</v>
      </c>
      <c r="H446" s="190">
        <v>4.46</v>
      </c>
      <c r="I446" s="189">
        <v>8</v>
      </c>
      <c r="J446" s="184"/>
    </row>
    <row r="447" spans="2:10" s="185" customFormat="1" ht="30" customHeight="1">
      <c r="B447" s="186">
        <v>6171</v>
      </c>
      <c r="C447" s="187">
        <v>5175</v>
      </c>
      <c r="D447" s="188" t="s">
        <v>84</v>
      </c>
      <c r="E447" s="189">
        <v>34.77</v>
      </c>
      <c r="F447" s="189">
        <v>29</v>
      </c>
      <c r="G447" s="189">
        <v>29</v>
      </c>
      <c r="H447" s="190">
        <v>26.33</v>
      </c>
      <c r="I447" s="189">
        <v>23</v>
      </c>
      <c r="J447" s="184"/>
    </row>
    <row r="448" spans="2:10" s="185" customFormat="1" ht="30" customHeight="1">
      <c r="B448" s="186">
        <v>6171</v>
      </c>
      <c r="C448" s="187">
        <v>5178</v>
      </c>
      <c r="D448" s="188" t="s">
        <v>118</v>
      </c>
      <c r="E448" s="189">
        <v>69.29</v>
      </c>
      <c r="F448" s="189">
        <v>69.3</v>
      </c>
      <c r="G448" s="189">
        <v>69.3</v>
      </c>
      <c r="H448" s="190">
        <v>69.29</v>
      </c>
      <c r="I448" s="189">
        <v>69.3</v>
      </c>
      <c r="J448" s="184" t="s">
        <v>242</v>
      </c>
    </row>
    <row r="449" spans="2:10" s="185" customFormat="1" ht="30" customHeight="1">
      <c r="B449" s="186">
        <v>6171</v>
      </c>
      <c r="C449" s="187">
        <v>5192</v>
      </c>
      <c r="D449" s="188" t="s">
        <v>79</v>
      </c>
      <c r="E449" s="189">
        <v>60</v>
      </c>
      <c r="F449" s="189">
        <v>0</v>
      </c>
      <c r="G449" s="189">
        <v>0</v>
      </c>
      <c r="H449" s="190">
        <v>0</v>
      </c>
      <c r="I449" s="189">
        <v>0</v>
      </c>
      <c r="J449" s="184" t="s">
        <v>243</v>
      </c>
    </row>
    <row r="450" spans="2:10" s="185" customFormat="1" ht="30" customHeight="1">
      <c r="B450" s="186">
        <v>6171</v>
      </c>
      <c r="C450" s="187">
        <v>5194</v>
      </c>
      <c r="D450" s="188" t="s">
        <v>80</v>
      </c>
      <c r="E450" s="189">
        <v>10.23</v>
      </c>
      <c r="F450" s="189">
        <v>8</v>
      </c>
      <c r="G450" s="189">
        <v>8</v>
      </c>
      <c r="H450" s="190">
        <v>8.88</v>
      </c>
      <c r="I450" s="189">
        <v>8</v>
      </c>
      <c r="J450" s="184"/>
    </row>
    <row r="451" spans="2:10" s="185" customFormat="1" ht="30" customHeight="1">
      <c r="B451" s="186">
        <v>6171</v>
      </c>
      <c r="C451" s="187">
        <v>5221</v>
      </c>
      <c r="D451" s="188" t="s">
        <v>148</v>
      </c>
      <c r="E451" s="189">
        <v>0</v>
      </c>
      <c r="F451" s="189">
        <v>5</v>
      </c>
      <c r="G451" s="189">
        <v>5</v>
      </c>
      <c r="H451" s="190">
        <v>0</v>
      </c>
      <c r="I451" s="189">
        <v>5</v>
      </c>
      <c r="J451" s="184"/>
    </row>
    <row r="452" spans="2:10" s="185" customFormat="1" ht="30" customHeight="1">
      <c r="B452" s="186">
        <v>6171</v>
      </c>
      <c r="C452" s="187">
        <v>5222</v>
      </c>
      <c r="D452" s="188" t="s">
        <v>146</v>
      </c>
      <c r="E452" s="189">
        <v>74.38</v>
      </c>
      <c r="F452" s="189">
        <v>100</v>
      </c>
      <c r="G452" s="189">
        <v>120</v>
      </c>
      <c r="H452" s="190">
        <v>116.8</v>
      </c>
      <c r="I452" s="189">
        <v>175</v>
      </c>
      <c r="J452" s="184" t="s">
        <v>245</v>
      </c>
    </row>
    <row r="453" spans="2:10" s="185" customFormat="1" ht="30" customHeight="1">
      <c r="B453" s="186">
        <v>6171</v>
      </c>
      <c r="C453" s="187">
        <v>5321</v>
      </c>
      <c r="D453" s="188" t="s">
        <v>149</v>
      </c>
      <c r="E453" s="189">
        <v>6</v>
      </c>
      <c r="F453" s="189">
        <v>0</v>
      </c>
      <c r="G453" s="189">
        <v>0</v>
      </c>
      <c r="H453" s="190">
        <v>4</v>
      </c>
      <c r="I453" s="189">
        <v>5</v>
      </c>
      <c r="J453" s="184"/>
    </row>
    <row r="454" spans="2:10" s="185" customFormat="1" ht="30" customHeight="1">
      <c r="B454" s="186">
        <v>6171</v>
      </c>
      <c r="C454" s="187">
        <v>5329</v>
      </c>
      <c r="D454" s="188" t="s">
        <v>150</v>
      </c>
      <c r="E454" s="189">
        <v>53.82</v>
      </c>
      <c r="F454" s="189">
        <v>50</v>
      </c>
      <c r="G454" s="189">
        <v>50</v>
      </c>
      <c r="H454" s="190">
        <v>26.38</v>
      </c>
      <c r="I454" s="189">
        <v>50</v>
      </c>
      <c r="J454" s="184"/>
    </row>
    <row r="455" spans="2:10" s="185" customFormat="1" ht="30" customHeight="1">
      <c r="B455" s="186">
        <v>6171</v>
      </c>
      <c r="C455" s="187">
        <v>5361</v>
      </c>
      <c r="D455" s="188" t="s">
        <v>119</v>
      </c>
      <c r="E455" s="189">
        <v>2.4</v>
      </c>
      <c r="F455" s="189">
        <v>10</v>
      </c>
      <c r="G455" s="189">
        <v>10</v>
      </c>
      <c r="H455" s="190">
        <v>5.5</v>
      </c>
      <c r="I455" s="189">
        <v>10</v>
      </c>
      <c r="J455" s="184"/>
    </row>
    <row r="456" spans="2:10" s="185" customFormat="1" ht="30" customHeight="1">
      <c r="B456" s="186">
        <v>6171</v>
      </c>
      <c r="C456" s="187">
        <v>5362</v>
      </c>
      <c r="D456" s="188" t="s">
        <v>120</v>
      </c>
      <c r="E456" s="189">
        <v>6.56</v>
      </c>
      <c r="F456" s="189">
        <v>15</v>
      </c>
      <c r="G456" s="189">
        <v>15</v>
      </c>
      <c r="H456" s="190">
        <v>19.73</v>
      </c>
      <c r="I456" s="189">
        <v>20</v>
      </c>
      <c r="J456" s="184"/>
    </row>
    <row r="457" spans="2:10" s="185" customFormat="1" ht="30" customHeight="1">
      <c r="B457" s="186">
        <v>6171</v>
      </c>
      <c r="C457" s="187">
        <v>5499</v>
      </c>
      <c r="D457" s="188" t="s">
        <v>104</v>
      </c>
      <c r="E457" s="189">
        <v>82.67</v>
      </c>
      <c r="F457" s="189">
        <v>0</v>
      </c>
      <c r="G457" s="189">
        <v>105.4</v>
      </c>
      <c r="H457" s="190">
        <v>104.32</v>
      </c>
      <c r="I457" s="189">
        <v>100</v>
      </c>
      <c r="J457" s="184"/>
    </row>
    <row r="458" spans="2:10" s="185" customFormat="1" ht="30" customHeight="1">
      <c r="B458" s="186">
        <v>6171</v>
      </c>
      <c r="C458" s="187">
        <v>5660</v>
      </c>
      <c r="D458" s="188" t="s">
        <v>156</v>
      </c>
      <c r="E458" s="189">
        <v>0</v>
      </c>
      <c r="F458" s="189">
        <v>0</v>
      </c>
      <c r="G458" s="189">
        <v>0</v>
      </c>
      <c r="H458" s="190">
        <v>2</v>
      </c>
      <c r="I458" s="189">
        <v>0</v>
      </c>
      <c r="J458" s="184"/>
    </row>
    <row r="459" spans="2:10" s="185" customFormat="1" ht="30" customHeight="1">
      <c r="B459" s="186">
        <v>6171</v>
      </c>
      <c r="C459" s="187">
        <v>6119</v>
      </c>
      <c r="D459" s="188" t="s">
        <v>89</v>
      </c>
      <c r="E459" s="189">
        <v>0</v>
      </c>
      <c r="F459" s="189">
        <v>0</v>
      </c>
      <c r="G459" s="189">
        <v>0</v>
      </c>
      <c r="H459" s="190">
        <v>0</v>
      </c>
      <c r="I459" s="189">
        <v>0</v>
      </c>
      <c r="J459" s="184"/>
    </row>
    <row r="460" spans="2:10" s="185" customFormat="1" ht="30" customHeight="1">
      <c r="B460" s="186">
        <v>6171</v>
      </c>
      <c r="C460" s="187">
        <v>6122</v>
      </c>
      <c r="D460" s="188" t="s">
        <v>94</v>
      </c>
      <c r="E460" s="189">
        <v>56.88</v>
      </c>
      <c r="F460" s="189">
        <v>0</v>
      </c>
      <c r="G460" s="189">
        <v>0</v>
      </c>
      <c r="H460" s="190">
        <v>0</v>
      </c>
      <c r="I460" s="189">
        <v>0</v>
      </c>
      <c r="J460" s="184"/>
    </row>
    <row r="461" spans="2:10" s="197" customFormat="1" ht="30" customHeight="1">
      <c r="B461" s="191">
        <v>6171</v>
      </c>
      <c r="C461" s="192" t="s">
        <v>19</v>
      </c>
      <c r="D461" s="193" t="s">
        <v>55</v>
      </c>
      <c r="E461" s="194">
        <f>SUM(E424:E460)</f>
        <v>3963.94</v>
      </c>
      <c r="F461" s="194">
        <f>SUM(F424:F460)</f>
        <v>4160.9</v>
      </c>
      <c r="G461" s="194">
        <f>SUM(G424:G460)</f>
        <v>4131.3</v>
      </c>
      <c r="H461" s="195">
        <f>SUM(H424:H460)</f>
        <v>3962.24</v>
      </c>
      <c r="I461" s="194">
        <f>SUM(I424:I460)</f>
        <v>4018.3</v>
      </c>
      <c r="J461" s="196"/>
    </row>
    <row r="462" spans="2:10" s="204" customFormat="1" ht="30" customHeight="1" thickBot="1">
      <c r="B462" s="283">
        <v>617</v>
      </c>
      <c r="C462" s="284" t="s">
        <v>21</v>
      </c>
      <c r="D462" s="285" t="s">
        <v>56</v>
      </c>
      <c r="E462" s="286">
        <f>E461</f>
        <v>3963.94</v>
      </c>
      <c r="F462" s="286">
        <f>F461</f>
        <v>4160.9</v>
      </c>
      <c r="G462" s="286">
        <f>G461</f>
        <v>4131.3</v>
      </c>
      <c r="H462" s="287">
        <f>H461</f>
        <v>3962.24</v>
      </c>
      <c r="I462" s="367">
        <f>I461</f>
        <v>4018.3</v>
      </c>
      <c r="J462" s="203"/>
    </row>
    <row r="463" spans="2:10" s="266" customFormat="1" ht="30" customHeight="1">
      <c r="B463" s="294"/>
      <c r="C463" s="294"/>
      <c r="D463" s="294"/>
      <c r="E463" s="295"/>
      <c r="F463" s="295"/>
      <c r="G463" s="295"/>
      <c r="H463" s="295"/>
      <c r="I463" s="361"/>
      <c r="J463" s="265"/>
    </row>
    <row r="464" spans="2:10" s="266" customFormat="1" ht="24" customHeight="1">
      <c r="B464" s="944"/>
      <c r="C464" s="945"/>
      <c r="D464" s="945"/>
      <c r="E464" s="945"/>
      <c r="F464" s="945"/>
      <c r="G464" s="945"/>
      <c r="H464" s="945"/>
      <c r="I464" s="361"/>
      <c r="J464" s="265"/>
    </row>
    <row r="465" spans="2:10" s="266" customFormat="1" ht="24" customHeight="1" thickBot="1">
      <c r="B465" s="296"/>
      <c r="C465" s="296"/>
      <c r="D465" s="296"/>
      <c r="E465" s="297"/>
      <c r="F465" s="297"/>
      <c r="G465" s="297"/>
      <c r="H465" s="297"/>
      <c r="I465" s="361"/>
      <c r="J465" s="265"/>
    </row>
    <row r="466" spans="2:10" s="325" customFormat="1" ht="30" customHeight="1">
      <c r="B466" s="946" t="s">
        <v>15</v>
      </c>
      <c r="C466" s="948" t="s">
        <v>16</v>
      </c>
      <c r="D466" s="950" t="s">
        <v>131</v>
      </c>
      <c r="E466" s="913" t="s">
        <v>130</v>
      </c>
      <c r="F466" s="910" t="s">
        <v>203</v>
      </c>
      <c r="G466" s="910" t="s">
        <v>282</v>
      </c>
      <c r="H466" s="941" t="s">
        <v>252</v>
      </c>
      <c r="I466" s="910" t="s">
        <v>278</v>
      </c>
      <c r="J466" s="324"/>
    </row>
    <row r="467" spans="2:10" s="325" customFormat="1" ht="30" customHeight="1" thickBot="1">
      <c r="B467" s="947"/>
      <c r="C467" s="949"/>
      <c r="D467" s="951"/>
      <c r="E467" s="914"/>
      <c r="F467" s="911"/>
      <c r="G467" s="911"/>
      <c r="H467" s="942"/>
      <c r="I467" s="911"/>
      <c r="J467" s="324"/>
    </row>
    <row r="468" spans="2:10" s="266" customFormat="1" ht="30" customHeight="1">
      <c r="B468" s="288"/>
      <c r="C468" s="289"/>
      <c r="D468" s="290"/>
      <c r="E468" s="279"/>
      <c r="F468" s="279"/>
      <c r="G468" s="279"/>
      <c r="H468" s="298"/>
      <c r="I468" s="279"/>
      <c r="J468" s="265"/>
    </row>
    <row r="469" spans="2:10" s="185" customFormat="1" ht="30" customHeight="1">
      <c r="B469" s="186">
        <v>6310</v>
      </c>
      <c r="C469" s="187">
        <v>5141</v>
      </c>
      <c r="D469" s="188" t="s">
        <v>121</v>
      </c>
      <c r="E469" s="189">
        <v>446.09</v>
      </c>
      <c r="F469" s="189">
        <v>400</v>
      </c>
      <c r="G469" s="189">
        <v>450</v>
      </c>
      <c r="H469" s="190">
        <v>406.18</v>
      </c>
      <c r="I469" s="189">
        <v>370</v>
      </c>
      <c r="J469" s="184"/>
    </row>
    <row r="470" spans="2:10" s="185" customFormat="1" ht="30" customHeight="1">
      <c r="B470" s="186">
        <v>6310</v>
      </c>
      <c r="C470" s="187">
        <v>5163</v>
      </c>
      <c r="D470" s="188" t="s">
        <v>107</v>
      </c>
      <c r="E470" s="189">
        <v>43</v>
      </c>
      <c r="F470" s="189">
        <v>40</v>
      </c>
      <c r="G470" s="189">
        <v>40</v>
      </c>
      <c r="H470" s="190">
        <v>39.29</v>
      </c>
      <c r="I470" s="189">
        <v>40</v>
      </c>
      <c r="J470" s="184"/>
    </row>
    <row r="471" spans="2:10" s="185" customFormat="1" ht="30" customHeight="1">
      <c r="B471" s="186">
        <v>6310</v>
      </c>
      <c r="C471" s="187">
        <v>5191</v>
      </c>
      <c r="D471" s="188" t="s">
        <v>122</v>
      </c>
      <c r="E471" s="189">
        <v>0.73</v>
      </c>
      <c r="F471" s="189">
        <v>0</v>
      </c>
      <c r="G471" s="189">
        <v>0</v>
      </c>
      <c r="H471" s="190">
        <v>0.18</v>
      </c>
      <c r="I471" s="189">
        <v>0</v>
      </c>
      <c r="J471" s="184"/>
    </row>
    <row r="472" spans="2:10" s="197" customFormat="1" ht="30" customHeight="1">
      <c r="B472" s="191">
        <v>6310</v>
      </c>
      <c r="C472" s="192" t="s">
        <v>19</v>
      </c>
      <c r="D472" s="193" t="s">
        <v>58</v>
      </c>
      <c r="E472" s="194">
        <f>SUM(E469:E471)</f>
        <v>489.82</v>
      </c>
      <c r="F472" s="194">
        <f>SUM(F469:F471)</f>
        <v>440</v>
      </c>
      <c r="G472" s="194">
        <f>SUM(G469:G471)</f>
        <v>490</v>
      </c>
      <c r="H472" s="195">
        <f>SUM(H469:H471)</f>
        <v>445.65000000000003</v>
      </c>
      <c r="I472" s="194">
        <f>SUM(I469:I471)</f>
        <v>410</v>
      </c>
      <c r="J472" s="196"/>
    </row>
    <row r="473" spans="2:10" s="204" customFormat="1" ht="30" customHeight="1">
      <c r="B473" s="198">
        <v>631</v>
      </c>
      <c r="C473" s="199" t="s">
        <v>21</v>
      </c>
      <c r="D473" s="200" t="s">
        <v>58</v>
      </c>
      <c r="E473" s="201">
        <f>E472</f>
        <v>489.82</v>
      </c>
      <c r="F473" s="201">
        <f>F472</f>
        <v>440</v>
      </c>
      <c r="G473" s="201">
        <f>G472</f>
        <v>490</v>
      </c>
      <c r="H473" s="202">
        <f>H472</f>
        <v>445.65000000000003</v>
      </c>
      <c r="I473" s="201">
        <f>I472</f>
        <v>410</v>
      </c>
      <c r="J473" s="203"/>
    </row>
    <row r="474" spans="2:10" s="185" customFormat="1" ht="30" customHeight="1">
      <c r="B474" s="186">
        <v>6330</v>
      </c>
      <c r="C474" s="187">
        <v>5342</v>
      </c>
      <c r="D474" s="188" t="s">
        <v>123</v>
      </c>
      <c r="E474" s="189">
        <v>133.01</v>
      </c>
      <c r="F474" s="189">
        <v>0</v>
      </c>
      <c r="G474" s="189">
        <v>0</v>
      </c>
      <c r="H474" s="190">
        <v>136.1</v>
      </c>
      <c r="I474" s="189">
        <v>0</v>
      </c>
      <c r="J474" s="184"/>
    </row>
    <row r="475" spans="2:10" s="185" customFormat="1" ht="30" customHeight="1">
      <c r="B475" s="186">
        <v>6330</v>
      </c>
      <c r="C475" s="187">
        <v>5345</v>
      </c>
      <c r="D475" s="188" t="s">
        <v>124</v>
      </c>
      <c r="E475" s="189">
        <v>4906</v>
      </c>
      <c r="F475" s="189">
        <v>0</v>
      </c>
      <c r="G475" s="189">
        <v>0</v>
      </c>
      <c r="H475" s="190">
        <v>5085</v>
      </c>
      <c r="I475" s="189">
        <v>0</v>
      </c>
      <c r="J475" s="184"/>
    </row>
    <row r="476" spans="2:10" s="185" customFormat="1" ht="30" customHeight="1">
      <c r="B476" s="186">
        <v>6330</v>
      </c>
      <c r="C476" s="187">
        <v>5349</v>
      </c>
      <c r="D476" s="188" t="s">
        <v>254</v>
      </c>
      <c r="E476" s="189">
        <v>0</v>
      </c>
      <c r="F476" s="189">
        <v>0</v>
      </c>
      <c r="G476" s="189">
        <v>0</v>
      </c>
      <c r="H476" s="190">
        <v>5.73</v>
      </c>
      <c r="I476" s="189">
        <v>0</v>
      </c>
      <c r="J476" s="184"/>
    </row>
    <row r="477" spans="2:10" s="197" customFormat="1" ht="30" customHeight="1">
      <c r="B477" s="191">
        <v>6330</v>
      </c>
      <c r="C477" s="192" t="s">
        <v>19</v>
      </c>
      <c r="D477" s="193" t="s">
        <v>125</v>
      </c>
      <c r="E477" s="194">
        <f>SUM(E474:E476)</f>
        <v>5039.01</v>
      </c>
      <c r="F477" s="194">
        <f>SUM(F474:F476)</f>
        <v>0</v>
      </c>
      <c r="G477" s="194">
        <f>SUM(G474:G476)</f>
        <v>0</v>
      </c>
      <c r="H477" s="195">
        <f>SUM(H474:H476)</f>
        <v>5226.83</v>
      </c>
      <c r="I477" s="194">
        <f>SUM(I474:I476)</f>
        <v>0</v>
      </c>
      <c r="J477" s="196"/>
    </row>
    <row r="478" spans="2:10" s="204" customFormat="1" ht="30" customHeight="1">
      <c r="B478" s="198">
        <v>633</v>
      </c>
      <c r="C478" s="199" t="s">
        <v>21</v>
      </c>
      <c r="D478" s="200" t="s">
        <v>125</v>
      </c>
      <c r="E478" s="201">
        <f>E477</f>
        <v>5039.01</v>
      </c>
      <c r="F478" s="201">
        <f>F477</f>
        <v>0</v>
      </c>
      <c r="G478" s="201">
        <f>G477</f>
        <v>0</v>
      </c>
      <c r="H478" s="202">
        <f>H477</f>
        <v>5226.83</v>
      </c>
      <c r="I478" s="201">
        <f>I477</f>
        <v>0</v>
      </c>
      <c r="J478" s="203"/>
    </row>
    <row r="479" spans="2:10" s="185" customFormat="1" ht="30" customHeight="1">
      <c r="B479" s="186">
        <v>6399</v>
      </c>
      <c r="C479" s="187">
        <v>5362</v>
      </c>
      <c r="D479" s="188" t="s">
        <v>120</v>
      </c>
      <c r="E479" s="189">
        <v>354.12</v>
      </c>
      <c r="F479" s="189">
        <v>355</v>
      </c>
      <c r="G479" s="189">
        <v>492</v>
      </c>
      <c r="H479" s="190">
        <v>492</v>
      </c>
      <c r="I479" s="189">
        <v>270</v>
      </c>
      <c r="J479" s="184" t="s">
        <v>160</v>
      </c>
    </row>
    <row r="480" spans="2:10" s="197" customFormat="1" ht="30" customHeight="1">
      <c r="B480" s="191">
        <v>6399</v>
      </c>
      <c r="C480" s="192" t="s">
        <v>19</v>
      </c>
      <c r="D480" s="193" t="s">
        <v>126</v>
      </c>
      <c r="E480" s="194">
        <f>E479</f>
        <v>354.12</v>
      </c>
      <c r="F480" s="194">
        <f>F479</f>
        <v>355</v>
      </c>
      <c r="G480" s="194">
        <f>G479</f>
        <v>492</v>
      </c>
      <c r="H480" s="195">
        <f>H479</f>
        <v>492</v>
      </c>
      <c r="I480" s="194">
        <f>I479</f>
        <v>270</v>
      </c>
      <c r="J480" s="196"/>
    </row>
    <row r="481" spans="2:10" s="204" customFormat="1" ht="30" customHeight="1">
      <c r="B481" s="198">
        <v>639</v>
      </c>
      <c r="C481" s="199" t="s">
        <v>21</v>
      </c>
      <c r="D481" s="200" t="s">
        <v>126</v>
      </c>
      <c r="E481" s="201">
        <f>E479</f>
        <v>354.12</v>
      </c>
      <c r="F481" s="201">
        <f>F479</f>
        <v>355</v>
      </c>
      <c r="G481" s="201">
        <f>G479</f>
        <v>492</v>
      </c>
      <c r="H481" s="202">
        <f>H479</f>
        <v>492</v>
      </c>
      <c r="I481" s="201">
        <f>I479</f>
        <v>270</v>
      </c>
      <c r="J481" s="203"/>
    </row>
    <row r="482" spans="2:10" s="185" customFormat="1" ht="30" customHeight="1">
      <c r="B482" s="186">
        <v>6402</v>
      </c>
      <c r="C482" s="187">
        <v>5366</v>
      </c>
      <c r="D482" s="188" t="s">
        <v>212</v>
      </c>
      <c r="E482" s="205">
        <v>0</v>
      </c>
      <c r="F482" s="189">
        <v>0</v>
      </c>
      <c r="G482" s="189">
        <v>0</v>
      </c>
      <c r="H482" s="190">
        <v>15.84</v>
      </c>
      <c r="I482" s="189">
        <v>0</v>
      </c>
      <c r="J482" s="184"/>
    </row>
    <row r="483" spans="2:10" s="197" customFormat="1" ht="30" customHeight="1">
      <c r="B483" s="191">
        <v>6402</v>
      </c>
      <c r="C483" s="192" t="s">
        <v>19</v>
      </c>
      <c r="D483" s="193" t="s">
        <v>210</v>
      </c>
      <c r="E483" s="194">
        <f aca="true" t="shared" si="11" ref="E483:I484">E482</f>
        <v>0</v>
      </c>
      <c r="F483" s="194">
        <f t="shared" si="11"/>
        <v>0</v>
      </c>
      <c r="G483" s="194">
        <f t="shared" si="11"/>
        <v>0</v>
      </c>
      <c r="H483" s="194">
        <f t="shared" si="11"/>
        <v>15.84</v>
      </c>
      <c r="I483" s="194">
        <f t="shared" si="11"/>
        <v>0</v>
      </c>
      <c r="J483" s="196"/>
    </row>
    <row r="484" spans="2:10" s="204" customFormat="1" ht="30" customHeight="1">
      <c r="B484" s="380">
        <v>640</v>
      </c>
      <c r="C484" s="381" t="s">
        <v>21</v>
      </c>
      <c r="D484" s="382" t="s">
        <v>211</v>
      </c>
      <c r="E484" s="383">
        <f t="shared" si="11"/>
        <v>0</v>
      </c>
      <c r="F484" s="383">
        <f t="shared" si="11"/>
        <v>0</v>
      </c>
      <c r="G484" s="383">
        <f t="shared" si="11"/>
        <v>0</v>
      </c>
      <c r="H484" s="383">
        <f t="shared" si="11"/>
        <v>15.84</v>
      </c>
      <c r="I484" s="383">
        <f t="shared" si="11"/>
        <v>0</v>
      </c>
      <c r="J484" s="203"/>
    </row>
    <row r="485" spans="2:10" s="212" customFormat="1" ht="30" customHeight="1">
      <c r="B485" s="206"/>
      <c r="C485" s="207"/>
      <c r="D485" s="208"/>
      <c r="E485" s="209"/>
      <c r="F485" s="209"/>
      <c r="G485" s="209"/>
      <c r="H485" s="210"/>
      <c r="I485" s="209"/>
      <c r="J485" s="211"/>
    </row>
    <row r="486" spans="2:10" s="197" customFormat="1" ht="30" customHeight="1">
      <c r="B486" s="213"/>
      <c r="C486" s="214" t="s">
        <v>135</v>
      </c>
      <c r="D486" s="215" t="s">
        <v>186</v>
      </c>
      <c r="E486" s="171">
        <f>E494-E491</f>
        <v>21978.033</v>
      </c>
      <c r="F486" s="171">
        <f>F494-F491</f>
        <v>15408.000000000002</v>
      </c>
      <c r="G486" s="171">
        <f>G494-G491</f>
        <v>16070.800000000001</v>
      </c>
      <c r="H486" s="216">
        <f>H494-H491</f>
        <v>20692.43</v>
      </c>
      <c r="I486" s="171">
        <f>I494-I491</f>
        <v>16088.800000000001</v>
      </c>
      <c r="J486" s="196"/>
    </row>
    <row r="487" spans="2:10" s="212" customFormat="1" ht="30" customHeight="1">
      <c r="B487" s="206"/>
      <c r="C487" s="207"/>
      <c r="D487" s="208"/>
      <c r="E487" s="209"/>
      <c r="F487" s="209"/>
      <c r="G487" s="209"/>
      <c r="H487" s="210"/>
      <c r="I487" s="209"/>
      <c r="J487" s="211"/>
    </row>
    <row r="488" spans="2:10" s="212" customFormat="1" ht="30" customHeight="1">
      <c r="B488" s="206"/>
      <c r="C488" s="207"/>
      <c r="D488" s="208"/>
      <c r="E488" s="209"/>
      <c r="F488" s="209"/>
      <c r="G488" s="209"/>
      <c r="H488" s="210"/>
      <c r="I488" s="209"/>
      <c r="J488" s="211"/>
    </row>
    <row r="489" spans="2:10" s="185" customFormat="1" ht="30" customHeight="1">
      <c r="B489" s="186"/>
      <c r="C489" s="187">
        <v>8124</v>
      </c>
      <c r="D489" s="188" t="s">
        <v>134</v>
      </c>
      <c r="E489" s="189">
        <v>1136.2</v>
      </c>
      <c r="F489" s="189">
        <v>1324.4</v>
      </c>
      <c r="G489" s="189">
        <v>1324.4</v>
      </c>
      <c r="H489" s="190">
        <v>1324.4</v>
      </c>
      <c r="I489" s="189">
        <v>1336.4</v>
      </c>
      <c r="J489" s="184" t="s">
        <v>246</v>
      </c>
    </row>
    <row r="490" spans="2:10" s="185" customFormat="1" ht="30" customHeight="1">
      <c r="B490" s="186"/>
      <c r="C490" s="187">
        <v>8124</v>
      </c>
      <c r="D490" s="188" t="s">
        <v>134</v>
      </c>
      <c r="E490" s="189">
        <v>0</v>
      </c>
      <c r="F490" s="189">
        <v>1358</v>
      </c>
      <c r="G490" s="189">
        <v>1358</v>
      </c>
      <c r="H490" s="190">
        <v>700</v>
      </c>
      <c r="I490" s="189">
        <v>1300</v>
      </c>
      <c r="J490" s="184" t="s">
        <v>247</v>
      </c>
    </row>
    <row r="491" spans="2:10" s="204" customFormat="1" ht="30" customHeight="1">
      <c r="B491" s="217" t="s">
        <v>132</v>
      </c>
      <c r="C491" s="199" t="s">
        <v>21</v>
      </c>
      <c r="D491" s="200" t="s">
        <v>134</v>
      </c>
      <c r="E491" s="201">
        <f>SUM(E489:E490)</f>
        <v>1136.2</v>
      </c>
      <c r="F491" s="201">
        <f>SUM(F489:F490)</f>
        <v>2682.4</v>
      </c>
      <c r="G491" s="201">
        <f>SUM(G489:G490)</f>
        <v>2682.4</v>
      </c>
      <c r="H491" s="218">
        <f>SUM(H489:H490)</f>
        <v>2024.4</v>
      </c>
      <c r="I491" s="201">
        <f>SUM(I489:I490)</f>
        <v>2636.4</v>
      </c>
      <c r="J491" s="203"/>
    </row>
    <row r="492" spans="2:10" s="185" customFormat="1" ht="30" customHeight="1">
      <c r="B492" s="186"/>
      <c r="C492" s="187"/>
      <c r="D492" s="188"/>
      <c r="E492" s="189"/>
      <c r="F492" s="189"/>
      <c r="G492" s="189"/>
      <c r="H492" s="190"/>
      <c r="I492" s="189"/>
      <c r="J492" s="184"/>
    </row>
    <row r="493" spans="2:10" s="178" customFormat="1" ht="30" customHeight="1">
      <c r="B493" s="219"/>
      <c r="C493" s="220"/>
      <c r="D493" s="221"/>
      <c r="E493" s="222"/>
      <c r="F493" s="222"/>
      <c r="G493" s="222"/>
      <c r="H493" s="223"/>
      <c r="I493" s="222"/>
      <c r="J493" s="30"/>
    </row>
    <row r="494" spans="2:10" s="197" customFormat="1" ht="30" customHeight="1">
      <c r="B494" s="213"/>
      <c r="C494" s="214" t="s">
        <v>135</v>
      </c>
      <c r="D494" s="215" t="s">
        <v>187</v>
      </c>
      <c r="E494" s="171">
        <f>E167+E172+E179+E182+E188+E207+E213+E232+E243+E250+E261+E265+E268+E284+E334+E341+E348+E353+E356+E375+E401+E423+E462+E473+E478+E481+E491</f>
        <v>23114.233</v>
      </c>
      <c r="F494" s="171">
        <f>F167+F172+F179+F182+F188+F207+F213+F232+F243+F250+F261+F265+F484+F268+F284+F334+F341+F348+F353+F356+F375+F401+F423+F462+F473+F478+F481+F491</f>
        <v>18090.4</v>
      </c>
      <c r="G494" s="171">
        <f>G167+G172+G179+G182+G188+G207+G213+G232+G243+G250+G261+G265+G484+G268+G284+G334+G341+G348+G353+G356+G375+G401+G423+G462+G473+G478+G481+G491</f>
        <v>18753.2</v>
      </c>
      <c r="H494" s="171">
        <f>H167+H172+H179+H182+H188+H207+H213+H232+H243+H250+H261+H265+H484+H268+H284+H334+H341+H348+H353+H356+H375+H401+H423+H462+H473+H478+H481+H491</f>
        <v>22716.83</v>
      </c>
      <c r="I494" s="171">
        <f>I167+I172+I179+I182+I188+I207+I213+I232+I243+I250+I261+I265+I484+I268+I284+I334+I341+I348+I353+I356+I375+I401+I423+I462+I473+I478+I481+I491</f>
        <v>18725.2</v>
      </c>
      <c r="J494" s="196"/>
    </row>
    <row r="495" spans="2:10" s="185" customFormat="1" ht="30" customHeight="1">
      <c r="B495" s="186"/>
      <c r="C495" s="187"/>
      <c r="D495" s="188"/>
      <c r="E495" s="224"/>
      <c r="F495" s="189"/>
      <c r="G495" s="189"/>
      <c r="H495" s="188"/>
      <c r="I495" s="189"/>
      <c r="J495" s="184"/>
    </row>
    <row r="496" spans="2:10" s="185" customFormat="1" ht="30" customHeight="1">
      <c r="B496" s="186"/>
      <c r="C496" s="187"/>
      <c r="D496" s="188"/>
      <c r="E496" s="224"/>
      <c r="F496" s="189"/>
      <c r="G496" s="189"/>
      <c r="H496" s="188"/>
      <c r="I496" s="189"/>
      <c r="J496" s="184"/>
    </row>
    <row r="497" spans="2:10" s="178" customFormat="1" ht="30" customHeight="1">
      <c r="B497" s="351"/>
      <c r="C497" s="352"/>
      <c r="D497" s="353" t="s">
        <v>129</v>
      </c>
      <c r="E497" s="354">
        <f>E145-E494</f>
        <v>-389.34300000000076</v>
      </c>
      <c r="F497" s="354">
        <f>F145-F494</f>
        <v>0</v>
      </c>
      <c r="G497" s="354">
        <f>G145-G494</f>
        <v>0</v>
      </c>
      <c r="H497" s="354">
        <f>H145-H494</f>
        <v>-608.239999999998</v>
      </c>
      <c r="I497" s="354">
        <f>I145-I494</f>
        <v>0</v>
      </c>
      <c r="J497" s="30"/>
    </row>
    <row r="498" spans="2:10" s="185" customFormat="1" ht="30" customHeight="1" thickBot="1">
      <c r="B498" s="225"/>
      <c r="C498" s="226"/>
      <c r="D498" s="227"/>
      <c r="E498" s="228"/>
      <c r="F498" s="229"/>
      <c r="G498" s="229"/>
      <c r="H498" s="227"/>
      <c r="I498" s="229"/>
      <c r="J498" s="184"/>
    </row>
    <row r="499" spans="2:9" ht="30" customHeight="1" thickBot="1">
      <c r="B499" s="28"/>
      <c r="C499" s="28"/>
      <c r="D499" s="28"/>
      <c r="E499" s="28"/>
      <c r="F499" s="29"/>
      <c r="G499" s="29"/>
      <c r="H499" s="28"/>
      <c r="I499" s="29"/>
    </row>
    <row r="500" spans="2:10" ht="30" customHeight="1">
      <c r="B500" s="147"/>
      <c r="C500" s="148"/>
      <c r="D500" s="148"/>
      <c r="E500" s="165"/>
      <c r="F500" s="19"/>
      <c r="G500" s="19"/>
      <c r="H500" s="27"/>
      <c r="I500" s="19"/>
      <c r="J500" s="350"/>
    </row>
    <row r="501" spans="2:10" s="178" customFormat="1" ht="30" customHeight="1">
      <c r="B501" s="326"/>
      <c r="C501" s="327"/>
      <c r="D501" s="327" t="s">
        <v>136</v>
      </c>
      <c r="E501" s="328">
        <f>(E448+E469+E489+E490)*100/(E142-E132-E111-E89-SUM(E29:E37))</f>
        <v>10.59789374257253</v>
      </c>
      <c r="F501" s="328">
        <f>(F448+F469+F489+F490)*100/(F142-F132-F111-F89-SUM(F29:F37))</f>
        <v>20.097051471713513</v>
      </c>
      <c r="G501" s="328">
        <f>(G448+G469+G489+G490)*100/(G142-G132-G111-G89-SUM(G29:G37))</f>
        <v>19.85624271290715</v>
      </c>
      <c r="H501" s="328">
        <f>(H448+H469+H489+H490)*100/(H142-H132-H111-H89-SUM(H29:H37))</f>
        <v>16.362568873633816</v>
      </c>
      <c r="I501" s="328">
        <f>(I448+I469+I489+I490-I490)*100/(I142-I132-I111-I89-SUM(I29:I37)-I144)</f>
        <v>11.95017228383762</v>
      </c>
      <c r="J501" s="389"/>
    </row>
    <row r="502" spans="2:10" ht="30" customHeight="1" thickBot="1">
      <c r="B502" s="153"/>
      <c r="C502" s="154"/>
      <c r="D502" s="154"/>
      <c r="E502" s="166"/>
      <c r="F502" s="26"/>
      <c r="G502" s="26"/>
      <c r="H502" s="9"/>
      <c r="I502" s="26"/>
      <c r="J502" s="350"/>
    </row>
    <row r="503" ht="30" customHeight="1"/>
    <row r="504" ht="18.75" customHeight="1"/>
    <row r="505" ht="18.75" customHeight="1"/>
    <row r="506" spans="4:10" s="329" customFormat="1" ht="30" customHeight="1">
      <c r="D506" s="330" t="s">
        <v>227</v>
      </c>
      <c r="F506" s="331"/>
      <c r="G506" s="331"/>
      <c r="I506" s="364"/>
      <c r="J506" s="332"/>
    </row>
    <row r="507" spans="6:10" s="329" customFormat="1" ht="30" customHeight="1">
      <c r="F507" s="331"/>
      <c r="G507" s="331"/>
      <c r="I507" s="364"/>
      <c r="J507" s="332"/>
    </row>
    <row r="508" spans="3:10" s="329" customFormat="1" ht="30" customHeight="1">
      <c r="C508" s="329" t="s">
        <v>160</v>
      </c>
      <c r="D508" s="329" t="s">
        <v>228</v>
      </c>
      <c r="F508" s="331"/>
      <c r="G508" s="331"/>
      <c r="I508" s="364"/>
      <c r="J508" s="332"/>
    </row>
    <row r="509" spans="3:10" s="329" customFormat="1" ht="30" customHeight="1">
      <c r="C509" s="329" t="s">
        <v>162</v>
      </c>
      <c r="D509" s="329" t="s">
        <v>229</v>
      </c>
      <c r="F509" s="331"/>
      <c r="G509" s="331"/>
      <c r="I509" s="364"/>
      <c r="J509" s="332"/>
    </row>
    <row r="510" spans="3:10" s="329" customFormat="1" ht="30" customHeight="1">
      <c r="C510" s="329" t="s">
        <v>163</v>
      </c>
      <c r="D510" s="329" t="s">
        <v>230</v>
      </c>
      <c r="F510" s="331"/>
      <c r="G510" s="331"/>
      <c r="I510" s="364"/>
      <c r="J510" s="332"/>
    </row>
    <row r="511" spans="3:10" s="329" customFormat="1" ht="30" customHeight="1">
      <c r="C511" s="329" t="s">
        <v>164</v>
      </c>
      <c r="D511" s="329" t="s">
        <v>232</v>
      </c>
      <c r="F511" s="331"/>
      <c r="G511" s="331"/>
      <c r="I511" s="364"/>
      <c r="J511" s="332"/>
    </row>
    <row r="512" spans="3:10" s="329" customFormat="1" ht="30" customHeight="1">
      <c r="C512" s="329" t="s">
        <v>165</v>
      </c>
      <c r="D512" s="329" t="s">
        <v>233</v>
      </c>
      <c r="F512" s="331"/>
      <c r="G512" s="331"/>
      <c r="I512" s="364"/>
      <c r="J512" s="332"/>
    </row>
    <row r="513" spans="3:10" s="329" customFormat="1" ht="30" customHeight="1">
      <c r="C513" s="329" t="s">
        <v>169</v>
      </c>
      <c r="D513" s="329" t="s">
        <v>234</v>
      </c>
      <c r="F513" s="331"/>
      <c r="G513" s="331"/>
      <c r="I513" s="364"/>
      <c r="J513" s="332"/>
    </row>
    <row r="514" spans="3:10" s="329" customFormat="1" ht="30" customHeight="1">
      <c r="C514" s="329" t="s">
        <v>166</v>
      </c>
      <c r="D514" s="329" t="s">
        <v>235</v>
      </c>
      <c r="F514" s="331"/>
      <c r="G514" s="331"/>
      <c r="I514" s="364"/>
      <c r="J514" s="332"/>
    </row>
    <row r="515" spans="3:10" s="329" customFormat="1" ht="30" customHeight="1">
      <c r="C515" s="329" t="s">
        <v>185</v>
      </c>
      <c r="D515" s="329" t="s">
        <v>281</v>
      </c>
      <c r="F515" s="331"/>
      <c r="G515" s="331"/>
      <c r="I515" s="364"/>
      <c r="J515" s="332"/>
    </row>
    <row r="516" spans="3:10" s="329" customFormat="1" ht="30" customHeight="1">
      <c r="C516" s="329" t="s">
        <v>188</v>
      </c>
      <c r="D516" s="329" t="s">
        <v>236</v>
      </c>
      <c r="F516" s="331"/>
      <c r="G516" s="331"/>
      <c r="I516" s="364"/>
      <c r="J516" s="332"/>
    </row>
    <row r="517" spans="3:10" s="329" customFormat="1" ht="30" customHeight="1">
      <c r="C517" s="329" t="s">
        <v>192</v>
      </c>
      <c r="D517" s="329" t="s">
        <v>237</v>
      </c>
      <c r="F517" s="331"/>
      <c r="G517" s="331"/>
      <c r="I517" s="364"/>
      <c r="J517" s="332"/>
    </row>
    <row r="518" spans="3:10" s="329" customFormat="1" ht="30" customHeight="1">
      <c r="C518" s="329" t="s">
        <v>194</v>
      </c>
      <c r="D518" s="329" t="s">
        <v>272</v>
      </c>
      <c r="F518" s="331"/>
      <c r="G518" s="331"/>
      <c r="I518" s="364"/>
      <c r="J518" s="332"/>
    </row>
    <row r="519" spans="3:10" s="329" customFormat="1" ht="30" customHeight="1">
      <c r="C519" s="329" t="s">
        <v>224</v>
      </c>
      <c r="D519" s="329" t="s">
        <v>238</v>
      </c>
      <c r="F519" s="331"/>
      <c r="G519" s="331"/>
      <c r="I519" s="364"/>
      <c r="J519" s="332"/>
    </row>
    <row r="520" spans="3:10" s="329" customFormat="1" ht="30" customHeight="1">
      <c r="C520" s="329" t="s">
        <v>226</v>
      </c>
      <c r="D520" s="329" t="s">
        <v>248</v>
      </c>
      <c r="F520" s="331"/>
      <c r="G520" s="331"/>
      <c r="I520" s="364"/>
      <c r="J520" s="332"/>
    </row>
    <row r="521" spans="3:10" s="329" customFormat="1" ht="30" customHeight="1">
      <c r="C521" s="329" t="s">
        <v>239</v>
      </c>
      <c r="D521" s="329" t="s">
        <v>262</v>
      </c>
      <c r="F521" s="331"/>
      <c r="G521" s="331"/>
      <c r="I521" s="364"/>
      <c r="J521" s="332"/>
    </row>
    <row r="522" spans="3:10" s="329" customFormat="1" ht="30" customHeight="1">
      <c r="C522" s="329" t="s">
        <v>240</v>
      </c>
      <c r="D522" s="329" t="s">
        <v>241</v>
      </c>
      <c r="F522" s="331"/>
      <c r="G522" s="331"/>
      <c r="I522" s="364"/>
      <c r="J522" s="332"/>
    </row>
    <row r="523" spans="3:10" s="329" customFormat="1" ht="30" customHeight="1">
      <c r="C523" s="329" t="s">
        <v>242</v>
      </c>
      <c r="D523" s="329" t="s">
        <v>222</v>
      </c>
      <c r="F523" s="331"/>
      <c r="G523" s="331"/>
      <c r="I523" s="364"/>
      <c r="J523" s="332"/>
    </row>
    <row r="524" spans="3:10" s="329" customFormat="1" ht="30" customHeight="1">
      <c r="C524" s="329" t="s">
        <v>243</v>
      </c>
      <c r="D524" s="329" t="s">
        <v>244</v>
      </c>
      <c r="F524" s="331"/>
      <c r="G524" s="331"/>
      <c r="I524" s="364"/>
      <c r="J524" s="332"/>
    </row>
    <row r="525" spans="3:10" s="329" customFormat="1" ht="30" customHeight="1">
      <c r="C525" s="329" t="s">
        <v>245</v>
      </c>
      <c r="D525" s="329" t="s">
        <v>225</v>
      </c>
      <c r="F525" s="331"/>
      <c r="G525" s="331"/>
      <c r="I525" s="364"/>
      <c r="J525" s="332"/>
    </row>
    <row r="526" spans="3:10" s="329" customFormat="1" ht="30" customHeight="1">
      <c r="C526" s="329" t="s">
        <v>246</v>
      </c>
      <c r="D526" s="329" t="s">
        <v>221</v>
      </c>
      <c r="F526" s="331"/>
      <c r="G526" s="331"/>
      <c r="I526" s="364"/>
      <c r="J526" s="332"/>
    </row>
    <row r="527" spans="3:10" s="329" customFormat="1" ht="30" customHeight="1">
      <c r="C527" s="329" t="s">
        <v>247</v>
      </c>
      <c r="D527" s="329" t="s">
        <v>266</v>
      </c>
      <c r="F527" s="331"/>
      <c r="G527" s="331"/>
      <c r="I527" s="364"/>
      <c r="J527" s="332"/>
    </row>
    <row r="528" spans="3:10" s="329" customFormat="1" ht="30" customHeight="1">
      <c r="C528" s="329" t="s">
        <v>249</v>
      </c>
      <c r="D528" s="329" t="s">
        <v>263</v>
      </c>
      <c r="F528" s="331"/>
      <c r="G528" s="331"/>
      <c r="I528" s="364"/>
      <c r="J528" s="332"/>
    </row>
    <row r="529" spans="3:10" s="329" customFormat="1" ht="30" customHeight="1">
      <c r="C529" s="329" t="s">
        <v>258</v>
      </c>
      <c r="D529" s="329" t="s">
        <v>250</v>
      </c>
      <c r="F529" s="331"/>
      <c r="G529" s="331"/>
      <c r="I529" s="364"/>
      <c r="J529" s="332"/>
    </row>
    <row r="530" spans="3:10" s="329" customFormat="1" ht="30" customHeight="1">
      <c r="C530" s="329" t="s">
        <v>259</v>
      </c>
      <c r="D530" s="329" t="s">
        <v>267</v>
      </c>
      <c r="F530" s="331"/>
      <c r="G530" s="331"/>
      <c r="I530" s="364"/>
      <c r="J530" s="332"/>
    </row>
    <row r="531" spans="3:10" s="329" customFormat="1" ht="30" customHeight="1">
      <c r="C531" s="329" t="s">
        <v>260</v>
      </c>
      <c r="D531" s="329" t="s">
        <v>280</v>
      </c>
      <c r="F531" s="331"/>
      <c r="G531" s="331"/>
      <c r="I531" s="364"/>
      <c r="J531" s="332"/>
    </row>
    <row r="532" spans="3:10" s="329" customFormat="1" ht="30" customHeight="1">
      <c r="C532" s="329" t="s">
        <v>261</v>
      </c>
      <c r="D532" s="329" t="s">
        <v>265</v>
      </c>
      <c r="F532" s="331"/>
      <c r="G532" s="331"/>
      <c r="I532" s="364"/>
      <c r="J532" s="332"/>
    </row>
    <row r="533" spans="3:10" s="329" customFormat="1" ht="30" customHeight="1">
      <c r="C533" s="329" t="s">
        <v>273</v>
      </c>
      <c r="D533" s="329" t="s">
        <v>274</v>
      </c>
      <c r="F533" s="331"/>
      <c r="G533" s="331"/>
      <c r="I533" s="364"/>
      <c r="J533" s="332"/>
    </row>
    <row r="534" spans="3:10" s="329" customFormat="1" ht="30" customHeight="1">
      <c r="C534" s="329" t="s">
        <v>268</v>
      </c>
      <c r="D534" s="329" t="s">
        <v>275</v>
      </c>
      <c r="F534" s="331"/>
      <c r="G534" s="331"/>
      <c r="I534" s="364"/>
      <c r="J534" s="332"/>
    </row>
    <row r="535" spans="3:10" s="329" customFormat="1" ht="30" customHeight="1">
      <c r="C535" s="329" t="s">
        <v>269</v>
      </c>
      <c r="D535" s="329" t="s">
        <v>276</v>
      </c>
      <c r="F535" s="331"/>
      <c r="G535" s="331"/>
      <c r="I535" s="364"/>
      <c r="J535" s="332"/>
    </row>
    <row r="536" spans="3:10" s="329" customFormat="1" ht="30" customHeight="1">
      <c r="C536" s="329" t="s">
        <v>270</v>
      </c>
      <c r="D536" s="329" t="s">
        <v>279</v>
      </c>
      <c r="F536" s="331"/>
      <c r="G536" s="331"/>
      <c r="I536" s="364"/>
      <c r="J536" s="332"/>
    </row>
    <row r="537" spans="3:10" s="329" customFormat="1" ht="30" customHeight="1">
      <c r="C537" s="329" t="s">
        <v>271</v>
      </c>
      <c r="D537" s="329" t="s">
        <v>277</v>
      </c>
      <c r="F537" s="331"/>
      <c r="G537" s="331"/>
      <c r="I537" s="364"/>
      <c r="J537" s="332"/>
    </row>
    <row r="538" spans="6:10" s="329" customFormat="1" ht="30" customHeight="1">
      <c r="F538" s="331"/>
      <c r="G538" s="331"/>
      <c r="I538" s="364"/>
      <c r="J538" s="332"/>
    </row>
    <row r="539" spans="3:10" s="329" customFormat="1" ht="30" customHeight="1">
      <c r="C539" s="330"/>
      <c r="D539" s="330" t="s">
        <v>172</v>
      </c>
      <c r="F539" s="331"/>
      <c r="G539" s="331"/>
      <c r="I539" s="364"/>
      <c r="J539" s="332"/>
    </row>
    <row r="540" spans="4:10" s="329" customFormat="1" ht="30" customHeight="1">
      <c r="D540" s="329" t="s">
        <v>174</v>
      </c>
      <c r="F540" s="331"/>
      <c r="G540" s="331"/>
      <c r="I540" s="364"/>
      <c r="J540" s="332"/>
    </row>
    <row r="541" spans="4:10" s="329" customFormat="1" ht="30" customHeight="1">
      <c r="D541" s="329" t="s">
        <v>173</v>
      </c>
      <c r="F541" s="331"/>
      <c r="G541" s="331"/>
      <c r="I541" s="364"/>
      <c r="J541" s="332"/>
    </row>
    <row r="542" spans="4:10" s="329" customFormat="1" ht="30" customHeight="1">
      <c r="D542" s="329" t="s">
        <v>283</v>
      </c>
      <c r="F542" s="331"/>
      <c r="G542" s="331"/>
      <c r="I542" s="364"/>
      <c r="J542" s="332"/>
    </row>
    <row r="543" spans="6:10" s="164" customFormat="1" ht="30" customHeight="1">
      <c r="F543" s="170"/>
      <c r="G543" s="170"/>
      <c r="I543" s="365"/>
      <c r="J543" s="163"/>
    </row>
    <row r="544" spans="6:10" s="164" customFormat="1" ht="17.25" customHeight="1">
      <c r="F544" s="170"/>
      <c r="G544" s="170"/>
      <c r="I544" s="365"/>
      <c r="J544" s="163"/>
    </row>
    <row r="546" spans="2:4" ht="27.75" customHeight="1">
      <c r="B546" s="164"/>
      <c r="C546" s="164"/>
      <c r="D546" s="164"/>
    </row>
    <row r="547" spans="1:252" ht="20.25">
      <c r="A547" s="944"/>
      <c r="B547" s="945"/>
      <c r="C547" s="945"/>
      <c r="D547" s="945"/>
      <c r="E547" s="945"/>
      <c r="F547" s="945"/>
      <c r="G547" s="945"/>
      <c r="H547" s="945"/>
      <c r="I547" s="945"/>
      <c r="J547" s="945"/>
      <c r="K547" s="945"/>
      <c r="L547" s="945"/>
      <c r="M547" s="944"/>
      <c r="N547" s="945"/>
      <c r="O547" s="945"/>
      <c r="P547" s="945"/>
      <c r="Q547" s="945"/>
      <c r="R547" s="945"/>
      <c r="S547" s="945"/>
      <c r="T547" s="945"/>
      <c r="U547" s="944"/>
      <c r="V547" s="945"/>
      <c r="W547" s="945"/>
      <c r="X547" s="945"/>
      <c r="Y547" s="945"/>
      <c r="Z547" s="945"/>
      <c r="AA547" s="945"/>
      <c r="AB547" s="945"/>
      <c r="AC547" s="944"/>
      <c r="AD547" s="945"/>
      <c r="AE547" s="945"/>
      <c r="AF547" s="945"/>
      <c r="AG547" s="945"/>
      <c r="AH547" s="945"/>
      <c r="AI547" s="945"/>
      <c r="AJ547" s="945"/>
      <c r="AK547" s="944"/>
      <c r="AL547" s="945"/>
      <c r="AM547" s="945"/>
      <c r="AN547" s="945"/>
      <c r="AO547" s="945"/>
      <c r="AP547" s="945"/>
      <c r="AQ547" s="945"/>
      <c r="AR547" s="945"/>
      <c r="AS547" s="944"/>
      <c r="AT547" s="945"/>
      <c r="AU547" s="945"/>
      <c r="AV547" s="945"/>
      <c r="AW547" s="945"/>
      <c r="AX547" s="945"/>
      <c r="AY547" s="945"/>
      <c r="AZ547" s="945"/>
      <c r="BA547" s="944"/>
      <c r="BB547" s="945"/>
      <c r="BC547" s="945"/>
      <c r="BD547" s="945"/>
      <c r="BE547" s="945"/>
      <c r="BF547" s="945"/>
      <c r="BG547" s="945"/>
      <c r="BH547" s="945"/>
      <c r="BI547" s="944"/>
      <c r="BJ547" s="945"/>
      <c r="BK547" s="945"/>
      <c r="BL547" s="945"/>
      <c r="BM547" s="945"/>
      <c r="BN547" s="945"/>
      <c r="BO547" s="945"/>
      <c r="BP547" s="945"/>
      <c r="BQ547" s="944"/>
      <c r="BR547" s="945"/>
      <c r="BS547" s="945"/>
      <c r="BT547" s="945"/>
      <c r="BU547" s="945"/>
      <c r="BV547" s="945"/>
      <c r="BW547" s="945"/>
      <c r="BX547" s="945"/>
      <c r="BY547" s="944"/>
      <c r="BZ547" s="945"/>
      <c r="CA547" s="945"/>
      <c r="CB547" s="945"/>
      <c r="CC547" s="945"/>
      <c r="CD547" s="945"/>
      <c r="CE547" s="945"/>
      <c r="CF547" s="945"/>
      <c r="CG547" s="944"/>
      <c r="CH547" s="945"/>
      <c r="CI547" s="945"/>
      <c r="CJ547" s="945"/>
      <c r="CK547" s="945"/>
      <c r="CL547" s="945"/>
      <c r="CM547" s="945"/>
      <c r="CN547" s="945"/>
      <c r="CO547" s="944"/>
      <c r="CP547" s="945"/>
      <c r="CQ547" s="945"/>
      <c r="CR547" s="945"/>
      <c r="CS547" s="945"/>
      <c r="CT547" s="945"/>
      <c r="CU547" s="945"/>
      <c r="CV547" s="945"/>
      <c r="CW547" s="944"/>
      <c r="CX547" s="945"/>
      <c r="CY547" s="945"/>
      <c r="CZ547" s="945"/>
      <c r="DA547" s="945"/>
      <c r="DB547" s="945"/>
      <c r="DC547" s="945"/>
      <c r="DD547" s="945"/>
      <c r="DE547" s="944"/>
      <c r="DF547" s="945"/>
      <c r="DG547" s="945"/>
      <c r="DH547" s="945"/>
      <c r="DI547" s="945"/>
      <c r="DJ547" s="945"/>
      <c r="DK547" s="945"/>
      <c r="DL547" s="945"/>
      <c r="DM547" s="944"/>
      <c r="DN547" s="945"/>
      <c r="DO547" s="945"/>
      <c r="DP547" s="945"/>
      <c r="DQ547" s="945"/>
      <c r="DR547" s="945"/>
      <c r="DS547" s="945"/>
      <c r="DT547" s="945"/>
      <c r="DU547" s="944"/>
      <c r="DV547" s="945"/>
      <c r="DW547" s="945"/>
      <c r="DX547" s="945"/>
      <c r="DY547" s="945"/>
      <c r="DZ547" s="945"/>
      <c r="EA547" s="945"/>
      <c r="EB547" s="945"/>
      <c r="EC547" s="944"/>
      <c r="ED547" s="945"/>
      <c r="EE547" s="945"/>
      <c r="EF547" s="945"/>
      <c r="EG547" s="945"/>
      <c r="EH547" s="945"/>
      <c r="EI547" s="945"/>
      <c r="EJ547" s="945"/>
      <c r="EK547" s="944"/>
      <c r="EL547" s="945"/>
      <c r="EM547" s="945"/>
      <c r="EN547" s="945"/>
      <c r="EO547" s="945"/>
      <c r="EP547" s="945"/>
      <c r="EQ547" s="945"/>
      <c r="ER547" s="945"/>
      <c r="ES547" s="944"/>
      <c r="ET547" s="945"/>
      <c r="EU547" s="945"/>
      <c r="EV547" s="945"/>
      <c r="EW547" s="945"/>
      <c r="EX547" s="945"/>
      <c r="EY547" s="945"/>
      <c r="EZ547" s="945"/>
      <c r="FA547" s="944"/>
      <c r="FB547" s="945"/>
      <c r="FC547" s="945"/>
      <c r="FD547" s="945"/>
      <c r="FE547" s="945"/>
      <c r="FF547" s="945"/>
      <c r="FG547" s="945"/>
      <c r="FH547" s="945"/>
      <c r="FI547" s="944"/>
      <c r="FJ547" s="945"/>
      <c r="FK547" s="945"/>
      <c r="FL547" s="945"/>
      <c r="FM547" s="945"/>
      <c r="FN547" s="945"/>
      <c r="FO547" s="945"/>
      <c r="FP547" s="945"/>
      <c r="FQ547" s="944"/>
      <c r="FR547" s="945"/>
      <c r="FS547" s="945"/>
      <c r="FT547" s="945"/>
      <c r="FU547" s="945"/>
      <c r="FV547" s="945"/>
      <c r="FW547" s="945"/>
      <c r="FX547" s="945"/>
      <c r="FY547" s="944"/>
      <c r="FZ547" s="945"/>
      <c r="GA547" s="945"/>
      <c r="GB547" s="945"/>
      <c r="GC547" s="945"/>
      <c r="GD547" s="945"/>
      <c r="GE547" s="945"/>
      <c r="GF547" s="945"/>
      <c r="GG547" s="944"/>
      <c r="GH547" s="945"/>
      <c r="GI547" s="945"/>
      <c r="GJ547" s="945"/>
      <c r="GK547" s="945"/>
      <c r="GL547" s="945"/>
      <c r="GM547" s="945"/>
      <c r="GN547" s="945"/>
      <c r="GO547" s="944"/>
      <c r="GP547" s="945"/>
      <c r="GQ547" s="945"/>
      <c r="GR547" s="945"/>
      <c r="GS547" s="945"/>
      <c r="GT547" s="945"/>
      <c r="GU547" s="945"/>
      <c r="GV547" s="945"/>
      <c r="GW547" s="944"/>
      <c r="GX547" s="945"/>
      <c r="GY547" s="945"/>
      <c r="GZ547" s="945"/>
      <c r="HA547" s="945"/>
      <c r="HB547" s="945"/>
      <c r="HC547" s="945"/>
      <c r="HD547" s="945"/>
      <c r="HE547" s="944"/>
      <c r="HF547" s="945"/>
      <c r="HG547" s="945"/>
      <c r="HH547" s="945"/>
      <c r="HI547" s="945"/>
      <c r="HJ547" s="945"/>
      <c r="HK547" s="945"/>
      <c r="HL547" s="945"/>
      <c r="HM547" s="944"/>
      <c r="HN547" s="945"/>
      <c r="HO547" s="945"/>
      <c r="HP547" s="945"/>
      <c r="HQ547" s="945"/>
      <c r="HR547" s="945"/>
      <c r="HS547" s="945"/>
      <c r="HT547" s="945"/>
      <c r="HU547" s="944"/>
      <c r="HV547" s="945"/>
      <c r="HW547" s="945"/>
      <c r="HX547" s="945"/>
      <c r="HY547" s="945"/>
      <c r="HZ547" s="945"/>
      <c r="IA547" s="945"/>
      <c r="IB547" s="945"/>
      <c r="IC547" s="944"/>
      <c r="ID547" s="945"/>
      <c r="IE547" s="945"/>
      <c r="IF547" s="945"/>
      <c r="IG547" s="945"/>
      <c r="IH547" s="945"/>
      <c r="II547" s="945"/>
      <c r="IJ547" s="945"/>
      <c r="IK547" s="944"/>
      <c r="IL547" s="945"/>
      <c r="IM547" s="945"/>
      <c r="IN547" s="945"/>
      <c r="IO547" s="945"/>
      <c r="IP547" s="945"/>
      <c r="IQ547" s="945"/>
      <c r="IR547" s="945"/>
    </row>
    <row r="548" spans="2:4" ht="15">
      <c r="B548" s="164"/>
      <c r="C548" s="164"/>
      <c r="D548" s="164"/>
    </row>
    <row r="549" spans="2:8" ht="20.25">
      <c r="B549" s="944"/>
      <c r="C549" s="945"/>
      <c r="D549" s="945"/>
      <c r="E549" s="945"/>
      <c r="F549" s="945"/>
      <c r="G549" s="945"/>
      <c r="H549" s="945"/>
    </row>
    <row r="550" spans="2:4" ht="15">
      <c r="B550" s="164"/>
      <c r="C550" s="164"/>
      <c r="D550" s="164"/>
    </row>
    <row r="551" spans="2:4" ht="15">
      <c r="B551" s="164"/>
      <c r="C551" s="164"/>
      <c r="D551" s="164"/>
    </row>
    <row r="552" spans="2:4" ht="15">
      <c r="B552" s="164"/>
      <c r="C552" s="164"/>
      <c r="D552" s="164"/>
    </row>
    <row r="553" spans="2:4" ht="15">
      <c r="B553" s="164"/>
      <c r="C553" s="164"/>
      <c r="D553" s="164"/>
    </row>
    <row r="554" spans="2:4" ht="15">
      <c r="B554" s="164"/>
      <c r="C554" s="164"/>
      <c r="D554" s="164"/>
    </row>
    <row r="555" spans="2:4" ht="15">
      <c r="B555" s="164"/>
      <c r="C555" s="164"/>
      <c r="D555" s="164"/>
    </row>
    <row r="556" spans="2:4" ht="15">
      <c r="B556" s="164"/>
      <c r="C556" s="164"/>
      <c r="D556" s="164"/>
    </row>
    <row r="557" spans="2:4" ht="15">
      <c r="B557" s="164"/>
      <c r="C557" s="164"/>
      <c r="D557" s="164"/>
    </row>
    <row r="558" spans="2:4" ht="15">
      <c r="B558" s="164"/>
      <c r="C558" s="164"/>
      <c r="D558" s="164"/>
    </row>
    <row r="559" spans="2:4" ht="15">
      <c r="B559" s="164"/>
      <c r="C559" s="164"/>
      <c r="D559" s="164"/>
    </row>
  </sheetData>
  <sheetProtection/>
  <mergeCells count="98">
    <mergeCell ref="I8:I9"/>
    <mergeCell ref="I76:I77"/>
    <mergeCell ref="B76:B77"/>
    <mergeCell ref="D76:D77"/>
    <mergeCell ref="G8:G9"/>
    <mergeCell ref="E8:E9"/>
    <mergeCell ref="H8:H9"/>
    <mergeCell ref="B74:H74"/>
    <mergeCell ref="F76:F77"/>
    <mergeCell ref="G76:G77"/>
    <mergeCell ref="D6:G6"/>
    <mergeCell ref="D2:G3"/>
    <mergeCell ref="B8:B9"/>
    <mergeCell ref="C8:C9"/>
    <mergeCell ref="D8:D9"/>
    <mergeCell ref="F8:F9"/>
    <mergeCell ref="I161:I162"/>
    <mergeCell ref="B161:B162"/>
    <mergeCell ref="C76:C77"/>
    <mergeCell ref="D161:D162"/>
    <mergeCell ref="F161:F162"/>
    <mergeCell ref="G161:G162"/>
    <mergeCell ref="H76:H77"/>
    <mergeCell ref="H161:H162"/>
    <mergeCell ref="B157:H157"/>
    <mergeCell ref="E76:E77"/>
    <mergeCell ref="D159:G159"/>
    <mergeCell ref="C236:C237"/>
    <mergeCell ref="D236:D237"/>
    <mergeCell ref="E236:E237"/>
    <mergeCell ref="C161:C162"/>
    <mergeCell ref="B234:H234"/>
    <mergeCell ref="H236:H237"/>
    <mergeCell ref="G236:G237"/>
    <mergeCell ref="F236:F237"/>
    <mergeCell ref="E161:E162"/>
    <mergeCell ref="B309:H309"/>
    <mergeCell ref="B377:H377"/>
    <mergeCell ref="I236:I237"/>
    <mergeCell ref="B311:B312"/>
    <mergeCell ref="C311:C312"/>
    <mergeCell ref="D311:D312"/>
    <mergeCell ref="E311:E312"/>
    <mergeCell ref="F311:F312"/>
    <mergeCell ref="G311:G312"/>
    <mergeCell ref="B236:B237"/>
    <mergeCell ref="E379:E380"/>
    <mergeCell ref="B379:B380"/>
    <mergeCell ref="I466:I467"/>
    <mergeCell ref="B464:H464"/>
    <mergeCell ref="H466:H467"/>
    <mergeCell ref="F379:F380"/>
    <mergeCell ref="G379:G380"/>
    <mergeCell ref="H379:H380"/>
    <mergeCell ref="I379:I380"/>
    <mergeCell ref="H311:H312"/>
    <mergeCell ref="I311:I312"/>
    <mergeCell ref="B466:B467"/>
    <mergeCell ref="C466:C467"/>
    <mergeCell ref="D466:D467"/>
    <mergeCell ref="E466:E467"/>
    <mergeCell ref="F466:F467"/>
    <mergeCell ref="G466:G467"/>
    <mergeCell ref="C379:C380"/>
    <mergeCell ref="D379:D380"/>
    <mergeCell ref="AC547:AJ547"/>
    <mergeCell ref="AK547:AR547"/>
    <mergeCell ref="AS547:AZ547"/>
    <mergeCell ref="BA547:BH547"/>
    <mergeCell ref="A547:H547"/>
    <mergeCell ref="I547:L547"/>
    <mergeCell ref="M547:T547"/>
    <mergeCell ref="U547:AB547"/>
    <mergeCell ref="DU547:EB547"/>
    <mergeCell ref="EC547:EJ547"/>
    <mergeCell ref="ES547:EZ547"/>
    <mergeCell ref="BY547:CF547"/>
    <mergeCell ref="CG547:CN547"/>
    <mergeCell ref="FI547:FP547"/>
    <mergeCell ref="FQ547:FX547"/>
    <mergeCell ref="IC547:IJ547"/>
    <mergeCell ref="BI547:BP547"/>
    <mergeCell ref="BQ547:BX547"/>
    <mergeCell ref="FY547:GF547"/>
    <mergeCell ref="CO547:CV547"/>
    <mergeCell ref="CW547:DD547"/>
    <mergeCell ref="DE547:DL547"/>
    <mergeCell ref="DM547:DT547"/>
    <mergeCell ref="IK547:IR547"/>
    <mergeCell ref="B549:H549"/>
    <mergeCell ref="GG547:GN547"/>
    <mergeCell ref="GO547:GV547"/>
    <mergeCell ref="GW547:HD547"/>
    <mergeCell ref="HE547:HL547"/>
    <mergeCell ref="HM547:HT547"/>
    <mergeCell ref="HU547:IB547"/>
    <mergeCell ref="EK547:ER547"/>
    <mergeCell ref="FA547:FH547"/>
  </mergeCells>
  <printOptions/>
  <pageMargins left="0.7874015748031497" right="0.1968503937007874" top="0.2755905511811024" bottom="0.3937007874015748" header="0.11811023622047245" footer="0"/>
  <pageSetup horizontalDpi="600" verticalDpi="600" orientation="portrait" paperSize="9" scale="31" r:id="rId1"/>
  <headerFooter alignWithMargins="0">
    <oddFooter>&amp;CStránka &amp;P</oddFooter>
  </headerFooter>
  <rowBreaks count="6" manualBreakCount="6">
    <brk id="74" max="11" man="1"/>
    <brk id="157" max="255" man="1"/>
    <brk id="234" max="11" man="1"/>
    <brk id="309" max="11" man="1"/>
    <brk id="377" max="11" man="1"/>
    <brk id="46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3:K478"/>
  <sheetViews>
    <sheetView zoomScalePageLayoutView="0" workbookViewId="0" topLeftCell="A407">
      <selection activeCell="A441" sqref="A441"/>
    </sheetView>
  </sheetViews>
  <sheetFormatPr defaultColWidth="9.00390625" defaultRowHeight="12.75"/>
  <cols>
    <col min="1" max="1" width="8.25390625" style="0" customWidth="1"/>
    <col min="2" max="3" width="9.75390625" style="0" customWidth="1"/>
    <col min="4" max="4" width="67.375" style="0" customWidth="1"/>
    <col min="5" max="7" width="12.75390625" style="0" customWidth="1"/>
    <col min="8" max="8" width="12.75390625" style="2" customWidth="1"/>
    <col min="9" max="9" width="5.25390625" style="13" customWidth="1"/>
    <col min="10" max="10" width="6.75390625" style="13" customWidth="1"/>
    <col min="11" max="11" width="18.00390625" style="2" customWidth="1"/>
  </cols>
  <sheetData>
    <row r="3" spans="4:6" ht="12.75">
      <c r="D3" s="965" t="s">
        <v>178</v>
      </c>
      <c r="E3" s="965"/>
      <c r="F3" s="965"/>
    </row>
    <row r="4" spans="4:6" ht="12.75">
      <c r="D4" s="965"/>
      <c r="E4" s="965"/>
      <c r="F4" s="965"/>
    </row>
    <row r="7" ht="20.25">
      <c r="D7" s="30" t="s">
        <v>179</v>
      </c>
    </row>
    <row r="8" ht="13.5" thickBot="1"/>
    <row r="9" spans="2:11" s="4" customFormat="1" ht="24" customHeight="1">
      <c r="B9" s="955" t="s">
        <v>15</v>
      </c>
      <c r="C9" s="957" t="s">
        <v>16</v>
      </c>
      <c r="D9" s="957" t="s">
        <v>131</v>
      </c>
      <c r="E9" s="961" t="s">
        <v>158</v>
      </c>
      <c r="F9" s="961" t="s">
        <v>180</v>
      </c>
      <c r="G9" s="963" t="s">
        <v>130</v>
      </c>
      <c r="H9" s="959" t="s">
        <v>17</v>
      </c>
      <c r="I9" s="16"/>
      <c r="J9" s="16"/>
      <c r="K9" s="959" t="s">
        <v>202</v>
      </c>
    </row>
    <row r="10" spans="2:11" s="4" customFormat="1" ht="24" customHeight="1" thickBot="1">
      <c r="B10" s="956"/>
      <c r="C10" s="958"/>
      <c r="D10" s="958"/>
      <c r="E10" s="962"/>
      <c r="F10" s="962"/>
      <c r="G10" s="964"/>
      <c r="H10" s="960"/>
      <c r="I10" s="16"/>
      <c r="J10" s="16"/>
      <c r="K10" s="960"/>
    </row>
    <row r="11" spans="2:11" s="39" customFormat="1" ht="18.75" customHeight="1">
      <c r="B11" s="33"/>
      <c r="C11" s="34"/>
      <c r="D11" s="34"/>
      <c r="E11" s="35"/>
      <c r="F11" s="35"/>
      <c r="G11" s="36"/>
      <c r="H11" s="37"/>
      <c r="I11" s="38"/>
      <c r="J11" s="38"/>
      <c r="K11" s="37"/>
    </row>
    <row r="12" spans="2:11" s="46" customFormat="1" ht="18.75" customHeight="1">
      <c r="B12" s="40"/>
      <c r="C12" s="41">
        <v>1111</v>
      </c>
      <c r="D12" s="41" t="s">
        <v>0</v>
      </c>
      <c r="E12" s="42">
        <v>1980</v>
      </c>
      <c r="F12" s="42">
        <v>1980</v>
      </c>
      <c r="G12" s="43">
        <v>1910.04</v>
      </c>
      <c r="H12" s="44">
        <v>2073</v>
      </c>
      <c r="I12" s="45"/>
      <c r="J12" s="45"/>
      <c r="K12" s="44">
        <f>H12*1000</f>
        <v>2073000</v>
      </c>
    </row>
    <row r="13" spans="2:11" s="46" customFormat="1" ht="18.75" customHeight="1">
      <c r="B13" s="40"/>
      <c r="C13" s="41">
        <v>1112</v>
      </c>
      <c r="D13" s="41" t="s">
        <v>1</v>
      </c>
      <c r="E13" s="42">
        <v>850</v>
      </c>
      <c r="F13" s="42">
        <v>850</v>
      </c>
      <c r="G13" s="43">
        <v>1155.22</v>
      </c>
      <c r="H13" s="44">
        <v>1150</v>
      </c>
      <c r="I13" s="45"/>
      <c r="J13" s="45"/>
      <c r="K13" s="44">
        <f aca="true" t="shared" si="0" ref="K13:K73">H13*1000</f>
        <v>1150000</v>
      </c>
    </row>
    <row r="14" spans="2:11" s="46" customFormat="1" ht="18.75" customHeight="1">
      <c r="B14" s="40"/>
      <c r="C14" s="41">
        <v>1113</v>
      </c>
      <c r="D14" s="41" t="s">
        <v>2</v>
      </c>
      <c r="E14" s="42">
        <v>105</v>
      </c>
      <c r="F14" s="42">
        <v>105</v>
      </c>
      <c r="G14" s="43">
        <v>114.68</v>
      </c>
      <c r="H14" s="44">
        <v>117</v>
      </c>
      <c r="I14" s="45"/>
      <c r="J14" s="45"/>
      <c r="K14" s="44">
        <f t="shared" si="0"/>
        <v>117000</v>
      </c>
    </row>
    <row r="15" spans="2:11" s="46" customFormat="1" ht="18.75" customHeight="1">
      <c r="B15" s="40"/>
      <c r="C15" s="41">
        <v>1121</v>
      </c>
      <c r="D15" s="41" t="s">
        <v>3</v>
      </c>
      <c r="E15" s="42">
        <v>2400</v>
      </c>
      <c r="F15" s="42">
        <v>2400</v>
      </c>
      <c r="G15" s="43">
        <v>2191.21</v>
      </c>
      <c r="H15" s="44">
        <v>2451</v>
      </c>
      <c r="I15" s="45"/>
      <c r="J15" s="45"/>
      <c r="K15" s="44">
        <f t="shared" si="0"/>
        <v>2451000</v>
      </c>
    </row>
    <row r="16" spans="2:11" s="46" customFormat="1" ht="18.75" customHeight="1">
      <c r="B16" s="40"/>
      <c r="C16" s="41">
        <v>1122</v>
      </c>
      <c r="D16" s="41" t="s">
        <v>4</v>
      </c>
      <c r="E16" s="42">
        <v>354.1</v>
      </c>
      <c r="F16" s="42">
        <v>354.1</v>
      </c>
      <c r="G16" s="43">
        <v>354.12</v>
      </c>
      <c r="H16" s="44">
        <v>355</v>
      </c>
      <c r="I16" s="45"/>
      <c r="J16" s="45"/>
      <c r="K16" s="44">
        <f t="shared" si="0"/>
        <v>355000</v>
      </c>
    </row>
    <row r="17" spans="2:11" s="46" customFormat="1" ht="18.75" customHeight="1">
      <c r="B17" s="40"/>
      <c r="C17" s="41">
        <v>1211</v>
      </c>
      <c r="D17" s="41" t="s">
        <v>5</v>
      </c>
      <c r="E17" s="42">
        <v>3400</v>
      </c>
      <c r="F17" s="42">
        <v>3400</v>
      </c>
      <c r="G17" s="43">
        <v>3537.22</v>
      </c>
      <c r="H17" s="44">
        <v>3732</v>
      </c>
      <c r="I17" s="45"/>
      <c r="J17" s="45"/>
      <c r="K17" s="44">
        <f t="shared" si="0"/>
        <v>3732000</v>
      </c>
    </row>
    <row r="18" spans="2:11" s="46" customFormat="1" ht="18.75" customHeight="1">
      <c r="B18" s="40"/>
      <c r="C18" s="41">
        <v>1337</v>
      </c>
      <c r="D18" s="41" t="s">
        <v>196</v>
      </c>
      <c r="E18" s="42">
        <v>591.3</v>
      </c>
      <c r="F18" s="42">
        <v>591.3</v>
      </c>
      <c r="G18" s="43">
        <v>533.31</v>
      </c>
      <c r="H18" s="44">
        <v>580</v>
      </c>
      <c r="I18" s="45"/>
      <c r="J18" s="45"/>
      <c r="K18" s="44">
        <f t="shared" si="0"/>
        <v>580000</v>
      </c>
    </row>
    <row r="19" spans="2:11" s="46" customFormat="1" ht="18.75" customHeight="1">
      <c r="B19" s="40"/>
      <c r="C19" s="41">
        <v>1341</v>
      </c>
      <c r="D19" s="41" t="s">
        <v>6</v>
      </c>
      <c r="E19" s="42">
        <v>22</v>
      </c>
      <c r="F19" s="42">
        <v>22</v>
      </c>
      <c r="G19" s="43">
        <v>22.46</v>
      </c>
      <c r="H19" s="44">
        <v>22</v>
      </c>
      <c r="I19" s="45"/>
      <c r="J19" s="45"/>
      <c r="K19" s="44">
        <f t="shared" si="0"/>
        <v>22000</v>
      </c>
    </row>
    <row r="20" spans="2:11" s="46" customFormat="1" ht="18.75" customHeight="1">
      <c r="B20" s="40"/>
      <c r="C20" s="41">
        <v>1343</v>
      </c>
      <c r="D20" s="41" t="s">
        <v>7</v>
      </c>
      <c r="E20" s="42">
        <v>7</v>
      </c>
      <c r="F20" s="42">
        <v>7</v>
      </c>
      <c r="G20" s="43">
        <v>2.95</v>
      </c>
      <c r="H20" s="44">
        <v>5</v>
      </c>
      <c r="I20" s="45"/>
      <c r="J20" s="45"/>
      <c r="K20" s="44">
        <f t="shared" si="0"/>
        <v>5000</v>
      </c>
    </row>
    <row r="21" spans="2:11" s="46" customFormat="1" ht="18.75" customHeight="1">
      <c r="B21" s="40"/>
      <c r="C21" s="41">
        <v>1345</v>
      </c>
      <c r="D21" s="41" t="s">
        <v>8</v>
      </c>
      <c r="E21" s="42">
        <v>1</v>
      </c>
      <c r="F21" s="42">
        <v>1</v>
      </c>
      <c r="G21" s="43">
        <v>6.55</v>
      </c>
      <c r="H21" s="44">
        <v>3</v>
      </c>
      <c r="I21" s="45"/>
      <c r="J21" s="45"/>
      <c r="K21" s="44">
        <f t="shared" si="0"/>
        <v>3000</v>
      </c>
    </row>
    <row r="22" spans="2:11" s="46" customFormat="1" ht="18.75" customHeight="1">
      <c r="B22" s="40"/>
      <c r="C22" s="41">
        <v>1347</v>
      </c>
      <c r="D22" s="41" t="s">
        <v>9</v>
      </c>
      <c r="E22" s="42">
        <v>50</v>
      </c>
      <c r="F22" s="42">
        <v>50</v>
      </c>
      <c r="G22" s="43">
        <v>40</v>
      </c>
      <c r="H22" s="44">
        <v>50</v>
      </c>
      <c r="I22" s="45"/>
      <c r="J22" s="45"/>
      <c r="K22" s="44">
        <f t="shared" si="0"/>
        <v>50000</v>
      </c>
    </row>
    <row r="23" spans="2:11" s="46" customFormat="1" ht="18.75" customHeight="1">
      <c r="B23" s="40"/>
      <c r="C23" s="41">
        <v>1351</v>
      </c>
      <c r="D23" s="41" t="s">
        <v>10</v>
      </c>
      <c r="E23" s="42">
        <v>16</v>
      </c>
      <c r="F23" s="42">
        <v>16</v>
      </c>
      <c r="G23" s="43">
        <v>17.01</v>
      </c>
      <c r="H23" s="44">
        <v>16</v>
      </c>
      <c r="I23" s="45"/>
      <c r="J23" s="45"/>
      <c r="K23" s="44">
        <f t="shared" si="0"/>
        <v>16000</v>
      </c>
    </row>
    <row r="24" spans="2:11" s="46" customFormat="1" ht="18.75" customHeight="1">
      <c r="B24" s="40"/>
      <c r="C24" s="41">
        <v>1361</v>
      </c>
      <c r="D24" s="41" t="s">
        <v>11</v>
      </c>
      <c r="E24" s="42">
        <v>110</v>
      </c>
      <c r="F24" s="42">
        <v>110</v>
      </c>
      <c r="G24" s="43">
        <v>78.31</v>
      </c>
      <c r="H24" s="44">
        <v>65</v>
      </c>
      <c r="I24" s="45"/>
      <c r="J24" s="45"/>
      <c r="K24" s="44">
        <f t="shared" si="0"/>
        <v>65000</v>
      </c>
    </row>
    <row r="25" spans="2:11" s="46" customFormat="1" ht="18.75" customHeight="1">
      <c r="B25" s="40"/>
      <c r="C25" s="41">
        <v>1511</v>
      </c>
      <c r="D25" s="41" t="s">
        <v>12</v>
      </c>
      <c r="E25" s="42">
        <v>500</v>
      </c>
      <c r="F25" s="42">
        <v>500</v>
      </c>
      <c r="G25" s="43">
        <v>496.15</v>
      </c>
      <c r="H25" s="44">
        <v>500</v>
      </c>
      <c r="I25" s="45"/>
      <c r="J25" s="45"/>
      <c r="K25" s="44">
        <f t="shared" si="0"/>
        <v>500000</v>
      </c>
    </row>
    <row r="26" spans="2:11" s="46" customFormat="1" ht="18.75" customHeight="1">
      <c r="B26" s="40"/>
      <c r="C26" s="41">
        <v>2460</v>
      </c>
      <c r="D26" s="41" t="s">
        <v>13</v>
      </c>
      <c r="E26" s="42">
        <v>150</v>
      </c>
      <c r="F26" s="42">
        <v>150</v>
      </c>
      <c r="G26" s="43">
        <v>93.5</v>
      </c>
      <c r="H26" s="44">
        <v>85</v>
      </c>
      <c r="I26" s="45"/>
      <c r="J26" s="45"/>
      <c r="K26" s="44">
        <f t="shared" si="0"/>
        <v>85000</v>
      </c>
    </row>
    <row r="27" spans="2:11" s="46" customFormat="1" ht="18.75" customHeight="1">
      <c r="B27" s="40"/>
      <c r="C27" s="41">
        <v>4111</v>
      </c>
      <c r="D27" s="41" t="s">
        <v>137</v>
      </c>
      <c r="E27" s="42">
        <v>0</v>
      </c>
      <c r="F27" s="42">
        <v>75.4</v>
      </c>
      <c r="G27" s="43">
        <v>75.4</v>
      </c>
      <c r="H27" s="44">
        <v>0</v>
      </c>
      <c r="I27" s="45"/>
      <c r="J27" s="45"/>
      <c r="K27" s="44">
        <f t="shared" si="0"/>
        <v>0</v>
      </c>
    </row>
    <row r="28" spans="2:11" s="46" customFormat="1" ht="18.75" customHeight="1">
      <c r="B28" s="40"/>
      <c r="C28" s="41">
        <v>4112</v>
      </c>
      <c r="D28" s="41" t="s">
        <v>138</v>
      </c>
      <c r="E28" s="42">
        <v>670.5</v>
      </c>
      <c r="F28" s="42">
        <v>670.5</v>
      </c>
      <c r="G28" s="43">
        <v>670.53</v>
      </c>
      <c r="H28" s="44">
        <v>735.4</v>
      </c>
      <c r="I28" s="45"/>
      <c r="J28" s="45"/>
      <c r="K28" s="44">
        <f t="shared" si="0"/>
        <v>735400</v>
      </c>
    </row>
    <row r="29" spans="2:11" s="46" customFormat="1" ht="18.75" customHeight="1">
      <c r="B29" s="40"/>
      <c r="C29" s="41">
        <v>4116</v>
      </c>
      <c r="D29" s="41" t="s">
        <v>139</v>
      </c>
      <c r="E29" s="42">
        <v>408</v>
      </c>
      <c r="F29" s="42">
        <v>408</v>
      </c>
      <c r="G29" s="43">
        <v>226</v>
      </c>
      <c r="H29" s="44">
        <v>238</v>
      </c>
      <c r="I29" s="45"/>
      <c r="J29" s="45"/>
      <c r="K29" s="44">
        <f t="shared" si="0"/>
        <v>238000</v>
      </c>
    </row>
    <row r="30" spans="2:11" s="46" customFormat="1" ht="18.75" customHeight="1">
      <c r="B30" s="40"/>
      <c r="C30" s="41">
        <v>4121</v>
      </c>
      <c r="D30" s="41" t="s">
        <v>140</v>
      </c>
      <c r="E30" s="42">
        <v>130</v>
      </c>
      <c r="F30" s="42">
        <v>130</v>
      </c>
      <c r="G30" s="43">
        <v>114</v>
      </c>
      <c r="H30" s="44">
        <v>110</v>
      </c>
      <c r="I30" s="45"/>
      <c r="J30" s="45"/>
      <c r="K30" s="44">
        <f t="shared" si="0"/>
        <v>110000</v>
      </c>
    </row>
    <row r="31" spans="2:11" s="46" customFormat="1" ht="18.75" customHeight="1">
      <c r="B31" s="40"/>
      <c r="C31" s="41">
        <v>4122</v>
      </c>
      <c r="D31" s="41" t="s">
        <v>141</v>
      </c>
      <c r="E31" s="42">
        <v>0</v>
      </c>
      <c r="F31" s="42">
        <v>176.47</v>
      </c>
      <c r="G31" s="43">
        <v>176.47</v>
      </c>
      <c r="H31" s="44">
        <v>0</v>
      </c>
      <c r="I31" s="45"/>
      <c r="J31" s="45"/>
      <c r="K31" s="44">
        <f t="shared" si="0"/>
        <v>0</v>
      </c>
    </row>
    <row r="32" spans="2:11" s="46" customFormat="1" ht="18.75" customHeight="1">
      <c r="B32" s="40"/>
      <c r="C32" s="41">
        <v>4129</v>
      </c>
      <c r="D32" s="41" t="s">
        <v>142</v>
      </c>
      <c r="E32" s="42">
        <v>0</v>
      </c>
      <c r="F32" s="42">
        <v>2.6</v>
      </c>
      <c r="G32" s="43">
        <v>2.6</v>
      </c>
      <c r="H32" s="44">
        <v>0</v>
      </c>
      <c r="I32" s="45"/>
      <c r="J32" s="45"/>
      <c r="K32" s="44">
        <f t="shared" si="0"/>
        <v>0</v>
      </c>
    </row>
    <row r="33" spans="2:11" s="46" customFormat="1" ht="18.75" customHeight="1">
      <c r="B33" s="40"/>
      <c r="C33" s="41">
        <v>4134</v>
      </c>
      <c r="D33" s="41" t="s">
        <v>14</v>
      </c>
      <c r="E33" s="42">
        <v>0</v>
      </c>
      <c r="F33" s="42">
        <v>0</v>
      </c>
      <c r="G33" s="43">
        <v>5039.01</v>
      </c>
      <c r="H33" s="44">
        <v>0</v>
      </c>
      <c r="I33" s="45"/>
      <c r="J33" s="45"/>
      <c r="K33" s="44">
        <f t="shared" si="0"/>
        <v>0</v>
      </c>
    </row>
    <row r="34" spans="2:11" s="46" customFormat="1" ht="18.75" customHeight="1">
      <c r="B34" s="40"/>
      <c r="C34" s="41">
        <v>4213</v>
      </c>
      <c r="D34" s="41" t="s">
        <v>143</v>
      </c>
      <c r="E34" s="42">
        <v>508</v>
      </c>
      <c r="F34" s="42">
        <v>508</v>
      </c>
      <c r="G34" s="43">
        <v>457</v>
      </c>
      <c r="H34" s="44">
        <v>0</v>
      </c>
      <c r="I34" s="45"/>
      <c r="J34" s="45"/>
      <c r="K34" s="44">
        <f t="shared" si="0"/>
        <v>0</v>
      </c>
    </row>
    <row r="35" spans="2:11" s="46" customFormat="1" ht="18.75" customHeight="1">
      <c r="B35" s="40"/>
      <c r="C35" s="41">
        <v>4216</v>
      </c>
      <c r="D35" s="41" t="s">
        <v>153</v>
      </c>
      <c r="E35" s="42">
        <v>0</v>
      </c>
      <c r="F35" s="42">
        <v>480</v>
      </c>
      <c r="G35" s="43">
        <v>480</v>
      </c>
      <c r="H35" s="44">
        <v>0</v>
      </c>
      <c r="I35" s="45"/>
      <c r="J35" s="45"/>
      <c r="K35" s="44">
        <f t="shared" si="0"/>
        <v>0</v>
      </c>
    </row>
    <row r="36" spans="2:11" s="46" customFormat="1" ht="18.75" customHeight="1">
      <c r="B36" s="40"/>
      <c r="C36" s="41">
        <v>4222</v>
      </c>
      <c r="D36" s="41" t="s">
        <v>152</v>
      </c>
      <c r="E36" s="42">
        <v>0</v>
      </c>
      <c r="F36" s="42">
        <v>130</v>
      </c>
      <c r="G36" s="43">
        <v>130</v>
      </c>
      <c r="H36" s="44">
        <v>0</v>
      </c>
      <c r="I36" s="45"/>
      <c r="J36" s="45"/>
      <c r="K36" s="44">
        <f t="shared" si="0"/>
        <v>0</v>
      </c>
    </row>
    <row r="37" spans="2:11" s="46" customFormat="1" ht="18.75" customHeight="1">
      <c r="B37" s="40"/>
      <c r="C37" s="41">
        <v>4229</v>
      </c>
      <c r="D37" s="41" t="s">
        <v>144</v>
      </c>
      <c r="E37" s="42">
        <v>0</v>
      </c>
      <c r="F37" s="42">
        <v>321.8</v>
      </c>
      <c r="G37" s="43">
        <v>321.76</v>
      </c>
      <c r="H37" s="44">
        <v>0</v>
      </c>
      <c r="I37" s="45"/>
      <c r="J37" s="45"/>
      <c r="K37" s="44">
        <f t="shared" si="0"/>
        <v>0</v>
      </c>
    </row>
    <row r="38" spans="2:11" s="117" customFormat="1" ht="18.75" customHeight="1">
      <c r="B38" s="111" t="s">
        <v>132</v>
      </c>
      <c r="C38" s="112" t="s">
        <v>21</v>
      </c>
      <c r="D38" s="112" t="s">
        <v>182</v>
      </c>
      <c r="E38" s="113">
        <f>SUM(E12:E37)</f>
        <v>12252.9</v>
      </c>
      <c r="F38" s="113">
        <f>SUM(F12:F37)</f>
        <v>13439.169999999998</v>
      </c>
      <c r="G38" s="114">
        <f>SUM(G12:G37)</f>
        <v>18245.499999999996</v>
      </c>
      <c r="H38" s="115">
        <f>SUM(H12:H37)</f>
        <v>12287.4</v>
      </c>
      <c r="I38" s="116"/>
      <c r="J38" s="116"/>
      <c r="K38" s="115">
        <f t="shared" si="0"/>
        <v>12287400</v>
      </c>
    </row>
    <row r="39" spans="2:11" s="46" customFormat="1" ht="18.75" customHeight="1">
      <c r="B39" s="40">
        <v>1031</v>
      </c>
      <c r="C39" s="41">
        <v>2111</v>
      </c>
      <c r="D39" s="41" t="s">
        <v>18</v>
      </c>
      <c r="E39" s="42">
        <v>397</v>
      </c>
      <c r="F39" s="42">
        <v>397</v>
      </c>
      <c r="G39" s="43">
        <v>221.59</v>
      </c>
      <c r="H39" s="44">
        <v>230</v>
      </c>
      <c r="I39" s="45"/>
      <c r="J39" s="45"/>
      <c r="K39" s="44">
        <f t="shared" si="0"/>
        <v>230000</v>
      </c>
    </row>
    <row r="40" spans="2:11" s="137" customFormat="1" ht="18.75" customHeight="1">
      <c r="B40" s="131">
        <v>1031</v>
      </c>
      <c r="C40" s="132" t="s">
        <v>19</v>
      </c>
      <c r="D40" s="132" t="s">
        <v>20</v>
      </c>
      <c r="E40" s="133">
        <f aca="true" t="shared" si="1" ref="E40:H41">E39</f>
        <v>397</v>
      </c>
      <c r="F40" s="133">
        <f t="shared" si="1"/>
        <v>397</v>
      </c>
      <c r="G40" s="134">
        <f t="shared" si="1"/>
        <v>221.59</v>
      </c>
      <c r="H40" s="135">
        <f t="shared" si="1"/>
        <v>230</v>
      </c>
      <c r="I40" s="136"/>
      <c r="J40" s="136"/>
      <c r="K40" s="135">
        <f t="shared" si="0"/>
        <v>230000</v>
      </c>
    </row>
    <row r="41" spans="2:11" s="117" customFormat="1" ht="18.75" customHeight="1">
      <c r="B41" s="118">
        <v>103</v>
      </c>
      <c r="C41" s="112" t="s">
        <v>21</v>
      </c>
      <c r="D41" s="112" t="s">
        <v>22</v>
      </c>
      <c r="E41" s="113">
        <f t="shared" si="1"/>
        <v>397</v>
      </c>
      <c r="F41" s="113">
        <f t="shared" si="1"/>
        <v>397</v>
      </c>
      <c r="G41" s="114">
        <f t="shared" si="1"/>
        <v>221.59</v>
      </c>
      <c r="H41" s="115">
        <f t="shared" si="1"/>
        <v>230</v>
      </c>
      <c r="I41" s="116"/>
      <c r="J41" s="116"/>
      <c r="K41" s="115">
        <f t="shared" si="0"/>
        <v>230000</v>
      </c>
    </row>
    <row r="42" spans="2:11" s="46" customFormat="1" ht="18.75" customHeight="1">
      <c r="B42" s="40">
        <v>2141</v>
      </c>
      <c r="C42" s="41">
        <v>2111</v>
      </c>
      <c r="D42" s="41" t="s">
        <v>18</v>
      </c>
      <c r="E42" s="42">
        <v>2</v>
      </c>
      <c r="F42" s="42">
        <v>2</v>
      </c>
      <c r="G42" s="43">
        <v>0.65</v>
      </c>
      <c r="H42" s="44">
        <v>1</v>
      </c>
      <c r="I42" s="45"/>
      <c r="J42" s="45"/>
      <c r="K42" s="44">
        <f t="shared" si="0"/>
        <v>1000</v>
      </c>
    </row>
    <row r="43" spans="2:11" s="71" customFormat="1" ht="18.75" customHeight="1">
      <c r="B43" s="131">
        <v>2141</v>
      </c>
      <c r="C43" s="132" t="s">
        <v>19</v>
      </c>
      <c r="D43" s="132" t="s">
        <v>197</v>
      </c>
      <c r="E43" s="133">
        <f>E42</f>
        <v>2</v>
      </c>
      <c r="F43" s="133">
        <f aca="true" t="shared" si="2" ref="F43:H44">F42</f>
        <v>2</v>
      </c>
      <c r="G43" s="134">
        <f t="shared" si="2"/>
        <v>0.65</v>
      </c>
      <c r="H43" s="135">
        <f t="shared" si="2"/>
        <v>1</v>
      </c>
      <c r="I43" s="70"/>
      <c r="J43" s="70"/>
      <c r="K43" s="135">
        <f t="shared" si="0"/>
        <v>1000</v>
      </c>
    </row>
    <row r="44" spans="2:11" s="117" customFormat="1" ht="18.75" customHeight="1">
      <c r="B44" s="118">
        <v>214</v>
      </c>
      <c r="C44" s="112" t="s">
        <v>21</v>
      </c>
      <c r="D44" s="112" t="s">
        <v>197</v>
      </c>
      <c r="E44" s="113">
        <f>E43</f>
        <v>2</v>
      </c>
      <c r="F44" s="113">
        <f t="shared" si="2"/>
        <v>2</v>
      </c>
      <c r="G44" s="114">
        <f t="shared" si="2"/>
        <v>0.65</v>
      </c>
      <c r="H44" s="115">
        <f t="shared" si="2"/>
        <v>1</v>
      </c>
      <c r="I44" s="116"/>
      <c r="J44" s="116"/>
      <c r="K44" s="115">
        <f t="shared" si="0"/>
        <v>1000</v>
      </c>
    </row>
    <row r="45" spans="2:11" s="46" customFormat="1" ht="18.75" customHeight="1">
      <c r="B45" s="40">
        <v>2310</v>
      </c>
      <c r="C45" s="41">
        <v>2111</v>
      </c>
      <c r="D45" s="41" t="s">
        <v>18</v>
      </c>
      <c r="E45" s="42">
        <v>0</v>
      </c>
      <c r="F45" s="42">
        <v>0</v>
      </c>
      <c r="G45" s="43">
        <v>0.36</v>
      </c>
      <c r="H45" s="44">
        <v>0</v>
      </c>
      <c r="I45" s="45"/>
      <c r="J45" s="45"/>
      <c r="K45" s="44">
        <f t="shared" si="0"/>
        <v>0</v>
      </c>
    </row>
    <row r="46" spans="2:11" s="71" customFormat="1" ht="18.75" customHeight="1">
      <c r="B46" s="131">
        <v>2310</v>
      </c>
      <c r="C46" s="132" t="s">
        <v>19</v>
      </c>
      <c r="D46" s="132" t="s">
        <v>23</v>
      </c>
      <c r="E46" s="133">
        <f>E45</f>
        <v>0</v>
      </c>
      <c r="F46" s="133">
        <f aca="true" t="shared" si="3" ref="F46:H47">F45</f>
        <v>0</v>
      </c>
      <c r="G46" s="134">
        <f t="shared" si="3"/>
        <v>0.36</v>
      </c>
      <c r="H46" s="135">
        <f t="shared" si="3"/>
        <v>0</v>
      </c>
      <c r="I46" s="70"/>
      <c r="J46" s="70"/>
      <c r="K46" s="135">
        <f t="shared" si="0"/>
        <v>0</v>
      </c>
    </row>
    <row r="47" spans="2:11" s="117" customFormat="1" ht="18.75" customHeight="1">
      <c r="B47" s="118">
        <v>231</v>
      </c>
      <c r="C47" s="112" t="s">
        <v>21</v>
      </c>
      <c r="D47" s="112" t="s">
        <v>23</v>
      </c>
      <c r="E47" s="113">
        <f>E46</f>
        <v>0</v>
      </c>
      <c r="F47" s="113">
        <f t="shared" si="3"/>
        <v>0</v>
      </c>
      <c r="G47" s="114">
        <f t="shared" si="3"/>
        <v>0.36</v>
      </c>
      <c r="H47" s="115">
        <f t="shared" si="3"/>
        <v>0</v>
      </c>
      <c r="I47" s="116"/>
      <c r="J47" s="116"/>
      <c r="K47" s="115">
        <f t="shared" si="0"/>
        <v>0</v>
      </c>
    </row>
    <row r="48" spans="2:11" s="46" customFormat="1" ht="18.75" customHeight="1">
      <c r="B48" s="40">
        <v>2321</v>
      </c>
      <c r="C48" s="41">
        <v>2111</v>
      </c>
      <c r="D48" s="41" t="s">
        <v>18</v>
      </c>
      <c r="E48" s="42">
        <v>100</v>
      </c>
      <c r="F48" s="42">
        <v>100</v>
      </c>
      <c r="G48" s="43">
        <v>118.17</v>
      </c>
      <c r="H48" s="44">
        <v>130</v>
      </c>
      <c r="I48" s="45"/>
      <c r="J48" s="45"/>
      <c r="K48" s="44">
        <f t="shared" si="0"/>
        <v>130000</v>
      </c>
    </row>
    <row r="49" spans="2:11" s="71" customFormat="1" ht="18.75" customHeight="1">
      <c r="B49" s="131">
        <v>2321</v>
      </c>
      <c r="C49" s="132" t="s">
        <v>19</v>
      </c>
      <c r="D49" s="132" t="s">
        <v>59</v>
      </c>
      <c r="E49" s="133">
        <f>E48</f>
        <v>100</v>
      </c>
      <c r="F49" s="133">
        <f aca="true" t="shared" si="4" ref="F49:H50">F48</f>
        <v>100</v>
      </c>
      <c r="G49" s="134">
        <f t="shared" si="4"/>
        <v>118.17</v>
      </c>
      <c r="H49" s="135">
        <f t="shared" si="4"/>
        <v>130</v>
      </c>
      <c r="I49" s="70"/>
      <c r="J49" s="70"/>
      <c r="K49" s="135">
        <f t="shared" si="0"/>
        <v>130000</v>
      </c>
    </row>
    <row r="50" spans="2:11" s="117" customFormat="1" ht="18.75" customHeight="1">
      <c r="B50" s="118">
        <v>232</v>
      </c>
      <c r="C50" s="112" t="s">
        <v>21</v>
      </c>
      <c r="D50" s="112" t="s">
        <v>60</v>
      </c>
      <c r="E50" s="113">
        <f>E49</f>
        <v>100</v>
      </c>
      <c r="F50" s="113">
        <f t="shared" si="4"/>
        <v>100</v>
      </c>
      <c r="G50" s="114">
        <f t="shared" si="4"/>
        <v>118.17</v>
      </c>
      <c r="H50" s="115">
        <f t="shared" si="4"/>
        <v>130</v>
      </c>
      <c r="I50" s="116"/>
      <c r="J50" s="116"/>
      <c r="K50" s="115">
        <f t="shared" si="0"/>
        <v>130000</v>
      </c>
    </row>
    <row r="51" spans="2:11" s="46" customFormat="1" ht="18.75" customHeight="1">
      <c r="B51" s="40">
        <v>3111</v>
      </c>
      <c r="C51" s="41">
        <v>2111</v>
      </c>
      <c r="D51" s="41" t="s">
        <v>18</v>
      </c>
      <c r="E51" s="42">
        <v>35</v>
      </c>
      <c r="F51" s="42">
        <v>30</v>
      </c>
      <c r="G51" s="43">
        <v>23.96</v>
      </c>
      <c r="H51" s="44">
        <v>32</v>
      </c>
      <c r="I51" s="45"/>
      <c r="J51" s="45"/>
      <c r="K51" s="44">
        <f t="shared" si="0"/>
        <v>32000</v>
      </c>
    </row>
    <row r="52" spans="2:11" s="46" customFormat="1" ht="18.75" customHeight="1">
      <c r="B52" s="40">
        <v>3111</v>
      </c>
      <c r="C52" s="41">
        <v>2324</v>
      </c>
      <c r="D52" s="41" t="s">
        <v>24</v>
      </c>
      <c r="E52" s="42">
        <v>0</v>
      </c>
      <c r="F52" s="42">
        <v>0</v>
      </c>
      <c r="G52" s="43">
        <v>10.39</v>
      </c>
      <c r="H52" s="44">
        <v>0</v>
      </c>
      <c r="I52" s="45"/>
      <c r="J52" s="45"/>
      <c r="K52" s="44">
        <f t="shared" si="0"/>
        <v>0</v>
      </c>
    </row>
    <row r="53" spans="2:11" s="71" customFormat="1" ht="18.75" customHeight="1">
      <c r="B53" s="131">
        <v>3111</v>
      </c>
      <c r="C53" s="132" t="s">
        <v>19</v>
      </c>
      <c r="D53" s="132" t="s">
        <v>25</v>
      </c>
      <c r="E53" s="133">
        <f>SUM(E51:E52)</f>
        <v>35</v>
      </c>
      <c r="F53" s="133">
        <f>SUM(F51:F52)</f>
        <v>30</v>
      </c>
      <c r="G53" s="134">
        <f>SUM(G51:G52)</f>
        <v>34.35</v>
      </c>
      <c r="H53" s="135">
        <f>SUM(H51:H52)</f>
        <v>32</v>
      </c>
      <c r="I53" s="70"/>
      <c r="J53" s="70"/>
      <c r="K53" s="135">
        <f t="shared" si="0"/>
        <v>32000</v>
      </c>
    </row>
    <row r="54" spans="2:11" s="46" customFormat="1" ht="18.75" customHeight="1">
      <c r="B54" s="40">
        <v>3113</v>
      </c>
      <c r="C54" s="41">
        <v>2111</v>
      </c>
      <c r="D54" s="41" t="s">
        <v>18</v>
      </c>
      <c r="E54" s="42">
        <v>240</v>
      </c>
      <c r="F54" s="42">
        <v>240</v>
      </c>
      <c r="G54" s="43">
        <v>126.34</v>
      </c>
      <c r="H54" s="44">
        <v>160</v>
      </c>
      <c r="I54" s="45"/>
      <c r="J54" s="45"/>
      <c r="K54" s="44">
        <f t="shared" si="0"/>
        <v>160000</v>
      </c>
    </row>
    <row r="55" spans="2:11" s="46" customFormat="1" ht="18.75" customHeight="1">
      <c r="B55" s="40">
        <v>3113</v>
      </c>
      <c r="C55" s="41">
        <v>2132</v>
      </c>
      <c r="D55" s="41" t="s">
        <v>26</v>
      </c>
      <c r="E55" s="42">
        <v>7</v>
      </c>
      <c r="F55" s="42">
        <v>7</v>
      </c>
      <c r="G55" s="43">
        <v>12.39</v>
      </c>
      <c r="H55" s="44">
        <v>10</v>
      </c>
      <c r="I55" s="45"/>
      <c r="J55" s="45"/>
      <c r="K55" s="44">
        <f t="shared" si="0"/>
        <v>10000</v>
      </c>
    </row>
    <row r="56" spans="2:11" s="46" customFormat="1" ht="18.75" customHeight="1">
      <c r="B56" s="40">
        <v>3113</v>
      </c>
      <c r="C56" s="41">
        <v>2324</v>
      </c>
      <c r="D56" s="41" t="s">
        <v>24</v>
      </c>
      <c r="E56" s="42">
        <v>33</v>
      </c>
      <c r="F56" s="42">
        <v>33</v>
      </c>
      <c r="G56" s="43">
        <v>138.33</v>
      </c>
      <c r="H56" s="44">
        <v>50</v>
      </c>
      <c r="I56" s="45"/>
      <c r="J56" s="45"/>
      <c r="K56" s="44">
        <f t="shared" si="0"/>
        <v>50000</v>
      </c>
    </row>
    <row r="57" spans="2:11" s="71" customFormat="1" ht="18.75" customHeight="1">
      <c r="B57" s="131">
        <v>3113</v>
      </c>
      <c r="C57" s="132" t="s">
        <v>19</v>
      </c>
      <c r="D57" s="132" t="s">
        <v>27</v>
      </c>
      <c r="E57" s="133">
        <f>SUM(E54:E56)</f>
        <v>280</v>
      </c>
      <c r="F57" s="133">
        <f>SUM(F54:F56)</f>
        <v>280</v>
      </c>
      <c r="G57" s="134">
        <f>SUM(G54:G56)</f>
        <v>277.06000000000006</v>
      </c>
      <c r="H57" s="135">
        <f>SUM(H54:H56)</f>
        <v>220</v>
      </c>
      <c r="I57" s="70"/>
      <c r="J57" s="70"/>
      <c r="K57" s="135">
        <f t="shared" si="0"/>
        <v>220000</v>
      </c>
    </row>
    <row r="58" spans="2:11" s="117" customFormat="1" ht="18.75" customHeight="1">
      <c r="B58" s="118">
        <v>311</v>
      </c>
      <c r="C58" s="112" t="s">
        <v>21</v>
      </c>
      <c r="D58" s="112" t="s">
        <v>28</v>
      </c>
      <c r="E58" s="113">
        <f>E53+E57</f>
        <v>315</v>
      </c>
      <c r="F58" s="113">
        <f>F53+F57</f>
        <v>310</v>
      </c>
      <c r="G58" s="114">
        <f>G53+G57</f>
        <v>311.4100000000001</v>
      </c>
      <c r="H58" s="115">
        <f>H53+H57</f>
        <v>252</v>
      </c>
      <c r="I58" s="116"/>
      <c r="J58" s="116"/>
      <c r="K58" s="115">
        <f t="shared" si="0"/>
        <v>252000</v>
      </c>
    </row>
    <row r="59" spans="2:11" s="46" customFormat="1" ht="18.75" customHeight="1">
      <c r="B59" s="40">
        <v>3141</v>
      </c>
      <c r="C59" s="41">
        <v>2111</v>
      </c>
      <c r="D59" s="41" t="s">
        <v>18</v>
      </c>
      <c r="E59" s="42">
        <v>125</v>
      </c>
      <c r="F59" s="42">
        <v>125</v>
      </c>
      <c r="G59" s="43">
        <v>140</v>
      </c>
      <c r="H59" s="44">
        <v>180</v>
      </c>
      <c r="I59" s="45"/>
      <c r="J59" s="45"/>
      <c r="K59" s="44">
        <f t="shared" si="0"/>
        <v>180000</v>
      </c>
    </row>
    <row r="60" spans="2:11" s="71" customFormat="1" ht="18.75" customHeight="1">
      <c r="B60" s="131">
        <v>3141</v>
      </c>
      <c r="C60" s="132" t="s">
        <v>19</v>
      </c>
      <c r="D60" s="132" t="s">
        <v>29</v>
      </c>
      <c r="E60" s="133">
        <f>E59</f>
        <v>125</v>
      </c>
      <c r="F60" s="133">
        <f aca="true" t="shared" si="5" ref="F60:H61">F59</f>
        <v>125</v>
      </c>
      <c r="G60" s="134">
        <f t="shared" si="5"/>
        <v>140</v>
      </c>
      <c r="H60" s="135">
        <f t="shared" si="5"/>
        <v>180</v>
      </c>
      <c r="I60" s="70"/>
      <c r="J60" s="70"/>
      <c r="K60" s="135">
        <f t="shared" si="0"/>
        <v>180000</v>
      </c>
    </row>
    <row r="61" spans="2:11" s="117" customFormat="1" ht="18.75" customHeight="1">
      <c r="B61" s="118">
        <v>314</v>
      </c>
      <c r="C61" s="112" t="s">
        <v>21</v>
      </c>
      <c r="D61" s="112" t="s">
        <v>30</v>
      </c>
      <c r="E61" s="113">
        <f>E60</f>
        <v>125</v>
      </c>
      <c r="F61" s="113">
        <f t="shared" si="5"/>
        <v>125</v>
      </c>
      <c r="G61" s="114">
        <f t="shared" si="5"/>
        <v>140</v>
      </c>
      <c r="H61" s="115">
        <f t="shared" si="5"/>
        <v>180</v>
      </c>
      <c r="I61" s="116"/>
      <c r="J61" s="116"/>
      <c r="K61" s="115">
        <f t="shared" si="0"/>
        <v>180000</v>
      </c>
    </row>
    <row r="62" spans="2:11" s="46" customFormat="1" ht="18.75" customHeight="1">
      <c r="B62" s="40">
        <v>3314</v>
      </c>
      <c r="C62" s="41">
        <v>2111</v>
      </c>
      <c r="D62" s="41" t="s">
        <v>18</v>
      </c>
      <c r="E62" s="42">
        <v>9</v>
      </c>
      <c r="F62" s="42">
        <v>9</v>
      </c>
      <c r="G62" s="43">
        <v>4.42</v>
      </c>
      <c r="H62" s="44">
        <v>6</v>
      </c>
      <c r="I62" s="45"/>
      <c r="J62" s="45"/>
      <c r="K62" s="44">
        <f t="shared" si="0"/>
        <v>6000</v>
      </c>
    </row>
    <row r="63" spans="2:11" s="71" customFormat="1" ht="18.75" customHeight="1">
      <c r="B63" s="131">
        <v>3314</v>
      </c>
      <c r="C63" s="132" t="s">
        <v>19</v>
      </c>
      <c r="D63" s="132" t="s">
        <v>31</v>
      </c>
      <c r="E63" s="133">
        <f>E62</f>
        <v>9</v>
      </c>
      <c r="F63" s="133">
        <f>F62</f>
        <v>9</v>
      </c>
      <c r="G63" s="134">
        <f>G62</f>
        <v>4.42</v>
      </c>
      <c r="H63" s="135">
        <f>H62</f>
        <v>6</v>
      </c>
      <c r="I63" s="70"/>
      <c r="J63" s="70"/>
      <c r="K63" s="135">
        <f t="shared" si="0"/>
        <v>6000</v>
      </c>
    </row>
    <row r="64" spans="2:11" s="46" customFormat="1" ht="18.75" customHeight="1">
      <c r="B64" s="40">
        <v>3315</v>
      </c>
      <c r="C64" s="41">
        <v>2111</v>
      </c>
      <c r="D64" s="41" t="s">
        <v>18</v>
      </c>
      <c r="E64" s="42">
        <v>4</v>
      </c>
      <c r="F64" s="42">
        <v>4</v>
      </c>
      <c r="G64" s="43">
        <v>0.51</v>
      </c>
      <c r="H64" s="44">
        <v>2</v>
      </c>
      <c r="I64" s="45"/>
      <c r="J64" s="45"/>
      <c r="K64" s="44">
        <f t="shared" si="0"/>
        <v>2000</v>
      </c>
    </row>
    <row r="65" spans="2:11" s="71" customFormat="1" ht="18.75" customHeight="1">
      <c r="B65" s="131">
        <v>3315</v>
      </c>
      <c r="C65" s="132" t="s">
        <v>19</v>
      </c>
      <c r="D65" s="132" t="s">
        <v>32</v>
      </c>
      <c r="E65" s="133">
        <f>E64</f>
        <v>4</v>
      </c>
      <c r="F65" s="133">
        <f>F64</f>
        <v>4</v>
      </c>
      <c r="G65" s="134">
        <f>G64</f>
        <v>0.51</v>
      </c>
      <c r="H65" s="135">
        <f>H64</f>
        <v>2</v>
      </c>
      <c r="I65" s="70"/>
      <c r="J65" s="70"/>
      <c r="K65" s="135">
        <f t="shared" si="0"/>
        <v>2000</v>
      </c>
    </row>
    <row r="66" spans="2:11" s="117" customFormat="1" ht="18.75" customHeight="1">
      <c r="B66" s="118">
        <v>331</v>
      </c>
      <c r="C66" s="112" t="s">
        <v>21</v>
      </c>
      <c r="D66" s="112" t="s">
        <v>33</v>
      </c>
      <c r="E66" s="113">
        <f>E63+E65</f>
        <v>13</v>
      </c>
      <c r="F66" s="113">
        <f>F63+F65</f>
        <v>13</v>
      </c>
      <c r="G66" s="114">
        <f>G63+G65</f>
        <v>4.93</v>
      </c>
      <c r="H66" s="115">
        <f>H63+H65</f>
        <v>8</v>
      </c>
      <c r="I66" s="116"/>
      <c r="J66" s="116"/>
      <c r="K66" s="115">
        <f t="shared" si="0"/>
        <v>8000</v>
      </c>
    </row>
    <row r="67" spans="2:11" s="46" customFormat="1" ht="18.75" customHeight="1">
      <c r="B67" s="40">
        <v>3349</v>
      </c>
      <c r="C67" s="41">
        <v>2111</v>
      </c>
      <c r="D67" s="41" t="s">
        <v>18</v>
      </c>
      <c r="E67" s="42">
        <v>12</v>
      </c>
      <c r="F67" s="42">
        <v>12</v>
      </c>
      <c r="G67" s="43">
        <v>10.19</v>
      </c>
      <c r="H67" s="44">
        <v>12</v>
      </c>
      <c r="I67" s="45"/>
      <c r="J67" s="45"/>
      <c r="K67" s="44">
        <f t="shared" si="0"/>
        <v>12000</v>
      </c>
    </row>
    <row r="68" spans="2:11" s="71" customFormat="1" ht="18.75" customHeight="1">
      <c r="B68" s="131">
        <v>3349</v>
      </c>
      <c r="C68" s="132" t="s">
        <v>19</v>
      </c>
      <c r="D68" s="132" t="s">
        <v>34</v>
      </c>
      <c r="E68" s="133">
        <f>E67</f>
        <v>12</v>
      </c>
      <c r="F68" s="133">
        <f aca="true" t="shared" si="6" ref="F68:H69">F67</f>
        <v>12</v>
      </c>
      <c r="G68" s="134">
        <f t="shared" si="6"/>
        <v>10.19</v>
      </c>
      <c r="H68" s="135">
        <f t="shared" si="6"/>
        <v>12</v>
      </c>
      <c r="I68" s="70"/>
      <c r="J68" s="70"/>
      <c r="K68" s="135">
        <f t="shared" si="0"/>
        <v>12000</v>
      </c>
    </row>
    <row r="69" spans="2:11" s="117" customFormat="1" ht="18.75" customHeight="1">
      <c r="B69" s="118">
        <v>334</v>
      </c>
      <c r="C69" s="112" t="s">
        <v>21</v>
      </c>
      <c r="D69" s="112" t="s">
        <v>35</v>
      </c>
      <c r="E69" s="113">
        <f>E68</f>
        <v>12</v>
      </c>
      <c r="F69" s="113">
        <f t="shared" si="6"/>
        <v>12</v>
      </c>
      <c r="G69" s="114">
        <f t="shared" si="6"/>
        <v>10.19</v>
      </c>
      <c r="H69" s="115">
        <f t="shared" si="6"/>
        <v>12</v>
      </c>
      <c r="I69" s="116"/>
      <c r="J69" s="116"/>
      <c r="K69" s="115">
        <f t="shared" si="0"/>
        <v>12000</v>
      </c>
    </row>
    <row r="70" spans="2:11" s="46" customFormat="1" ht="18.75" customHeight="1">
      <c r="B70" s="40">
        <v>3399</v>
      </c>
      <c r="C70" s="41">
        <v>2111</v>
      </c>
      <c r="D70" s="41" t="s">
        <v>18</v>
      </c>
      <c r="E70" s="42">
        <v>12</v>
      </c>
      <c r="F70" s="42">
        <v>12</v>
      </c>
      <c r="G70" s="43">
        <v>4.54</v>
      </c>
      <c r="H70" s="44">
        <v>2</v>
      </c>
      <c r="I70" s="45"/>
      <c r="J70" s="45"/>
      <c r="K70" s="44">
        <f t="shared" si="0"/>
        <v>2000</v>
      </c>
    </row>
    <row r="71" spans="2:11" s="46" customFormat="1" ht="18.75" customHeight="1">
      <c r="B71" s="40">
        <v>3399</v>
      </c>
      <c r="C71" s="41">
        <v>2112</v>
      </c>
      <c r="D71" s="41" t="s">
        <v>36</v>
      </c>
      <c r="E71" s="42">
        <v>21</v>
      </c>
      <c r="F71" s="42">
        <v>21</v>
      </c>
      <c r="G71" s="43">
        <v>8.77</v>
      </c>
      <c r="H71" s="44">
        <v>6</v>
      </c>
      <c r="I71" s="45"/>
      <c r="J71" s="45"/>
      <c r="K71" s="44">
        <f t="shared" si="0"/>
        <v>6000</v>
      </c>
    </row>
    <row r="72" spans="2:11" s="71" customFormat="1" ht="18.75" customHeight="1">
      <c r="B72" s="131">
        <v>3399</v>
      </c>
      <c r="C72" s="132" t="s">
        <v>19</v>
      </c>
      <c r="D72" s="132" t="s">
        <v>37</v>
      </c>
      <c r="E72" s="133">
        <f>SUM(E70:E71)</f>
        <v>33</v>
      </c>
      <c r="F72" s="133">
        <f>SUM(F70:F71)</f>
        <v>33</v>
      </c>
      <c r="G72" s="134">
        <f>SUM(G70:G71)</f>
        <v>13.309999999999999</v>
      </c>
      <c r="H72" s="135">
        <f>SUM(H70:H71)</f>
        <v>8</v>
      </c>
      <c r="I72" s="70"/>
      <c r="J72" s="70"/>
      <c r="K72" s="135">
        <f t="shared" si="0"/>
        <v>8000</v>
      </c>
    </row>
    <row r="73" spans="2:11" s="117" customFormat="1" ht="18.75" customHeight="1" thickBot="1">
      <c r="B73" s="119">
        <v>339</v>
      </c>
      <c r="C73" s="120" t="s">
        <v>21</v>
      </c>
      <c r="D73" s="120" t="s">
        <v>128</v>
      </c>
      <c r="E73" s="121">
        <f>E72</f>
        <v>33</v>
      </c>
      <c r="F73" s="121">
        <f>F72</f>
        <v>33</v>
      </c>
      <c r="G73" s="122">
        <f>G72</f>
        <v>13.309999999999999</v>
      </c>
      <c r="H73" s="123">
        <f>H72</f>
        <v>8</v>
      </c>
      <c r="I73" s="116"/>
      <c r="J73" s="116"/>
      <c r="K73" s="115">
        <f t="shared" si="0"/>
        <v>8000</v>
      </c>
    </row>
    <row r="74" spans="2:11" s="22" customFormat="1" ht="18.75" customHeight="1">
      <c r="B74" s="23"/>
      <c r="C74" s="23"/>
      <c r="D74" s="23"/>
      <c r="E74" s="20"/>
      <c r="F74" s="20"/>
      <c r="G74" s="20"/>
      <c r="H74" s="20"/>
      <c r="I74" s="21"/>
      <c r="J74" s="21"/>
      <c r="K74" s="20"/>
    </row>
    <row r="75" spans="5:11" s="22" customFormat="1" ht="15" thickBot="1">
      <c r="E75" s="24"/>
      <c r="F75" s="24"/>
      <c r="G75" s="24"/>
      <c r="H75" s="24"/>
      <c r="I75" s="21"/>
      <c r="J75" s="21"/>
      <c r="K75" s="24"/>
    </row>
    <row r="76" spans="2:11" s="1" customFormat="1" ht="24" customHeight="1">
      <c r="B76" s="955" t="s">
        <v>15</v>
      </c>
      <c r="C76" s="957" t="s">
        <v>16</v>
      </c>
      <c r="D76" s="957" t="s">
        <v>131</v>
      </c>
      <c r="E76" s="961" t="s">
        <v>158</v>
      </c>
      <c r="F76" s="961" t="s">
        <v>180</v>
      </c>
      <c r="G76" s="963" t="s">
        <v>130</v>
      </c>
      <c r="H76" s="959" t="s">
        <v>17</v>
      </c>
      <c r="I76" s="14"/>
      <c r="J76" s="14"/>
      <c r="K76" s="959" t="s">
        <v>202</v>
      </c>
    </row>
    <row r="77" spans="2:11" s="1" customFormat="1" ht="24" customHeight="1" thickBot="1">
      <c r="B77" s="956"/>
      <c r="C77" s="958"/>
      <c r="D77" s="958"/>
      <c r="E77" s="962"/>
      <c r="F77" s="962"/>
      <c r="G77" s="964"/>
      <c r="H77" s="960"/>
      <c r="I77" s="14"/>
      <c r="J77" s="14"/>
      <c r="K77" s="960"/>
    </row>
    <row r="78" spans="2:11" s="39" customFormat="1" ht="18.75" customHeight="1">
      <c r="B78" s="33"/>
      <c r="C78" s="34"/>
      <c r="D78" s="34"/>
      <c r="E78" s="35"/>
      <c r="F78" s="35"/>
      <c r="G78" s="36"/>
      <c r="H78" s="37"/>
      <c r="I78" s="38"/>
      <c r="J78" s="38"/>
      <c r="K78" s="37"/>
    </row>
    <row r="79" spans="2:11" s="59" customFormat="1" ht="18.75" customHeight="1">
      <c r="B79" s="52">
        <v>3612</v>
      </c>
      <c r="C79" s="53">
        <v>2111</v>
      </c>
      <c r="D79" s="54" t="s">
        <v>18</v>
      </c>
      <c r="E79" s="55">
        <v>0</v>
      </c>
      <c r="F79" s="55">
        <v>0</v>
      </c>
      <c r="G79" s="56">
        <v>0</v>
      </c>
      <c r="H79" s="57">
        <v>0</v>
      </c>
      <c r="I79" s="58"/>
      <c r="J79" s="58"/>
      <c r="K79" s="57">
        <f>H79*1000</f>
        <v>0</v>
      </c>
    </row>
    <row r="80" spans="2:11" s="46" customFormat="1" ht="18.75" customHeight="1">
      <c r="B80" s="52">
        <v>3612</v>
      </c>
      <c r="C80" s="53">
        <v>2132</v>
      </c>
      <c r="D80" s="53" t="s">
        <v>26</v>
      </c>
      <c r="E80" s="55">
        <v>530</v>
      </c>
      <c r="F80" s="55">
        <v>530</v>
      </c>
      <c r="G80" s="56">
        <v>510.05</v>
      </c>
      <c r="H80" s="57">
        <v>470</v>
      </c>
      <c r="I80" s="45"/>
      <c r="J80" s="45"/>
      <c r="K80" s="57">
        <f aca="true" t="shared" si="7" ref="K80:K125">H80*1000</f>
        <v>470000</v>
      </c>
    </row>
    <row r="81" spans="2:11" s="46" customFormat="1" ht="18.75" customHeight="1">
      <c r="B81" s="40">
        <v>3612</v>
      </c>
      <c r="C81" s="41">
        <v>2324</v>
      </c>
      <c r="D81" s="41" t="s">
        <v>24</v>
      </c>
      <c r="E81" s="42">
        <v>0</v>
      </c>
      <c r="F81" s="42">
        <v>0</v>
      </c>
      <c r="G81" s="43">
        <v>0.05</v>
      </c>
      <c r="H81" s="44">
        <v>0</v>
      </c>
      <c r="I81" s="45"/>
      <c r="J81" s="45"/>
      <c r="K81" s="57">
        <f t="shared" si="7"/>
        <v>0</v>
      </c>
    </row>
    <row r="82" spans="2:11" s="46" customFormat="1" ht="18.75" customHeight="1">
      <c r="B82" s="40">
        <v>3612</v>
      </c>
      <c r="C82" s="41">
        <v>3112</v>
      </c>
      <c r="D82" s="41" t="s">
        <v>133</v>
      </c>
      <c r="E82" s="42">
        <v>0</v>
      </c>
      <c r="F82" s="42">
        <v>0</v>
      </c>
      <c r="G82" s="43">
        <v>119.43</v>
      </c>
      <c r="H82" s="44">
        <v>860</v>
      </c>
      <c r="I82" s="45" t="s">
        <v>160</v>
      </c>
      <c r="J82" s="45"/>
      <c r="K82" s="57">
        <f t="shared" si="7"/>
        <v>860000</v>
      </c>
    </row>
    <row r="83" spans="2:11" s="71" customFormat="1" ht="18.75" customHeight="1">
      <c r="B83" s="131">
        <v>3612</v>
      </c>
      <c r="C83" s="132" t="s">
        <v>19</v>
      </c>
      <c r="D83" s="132" t="s">
        <v>38</v>
      </c>
      <c r="E83" s="133">
        <f>SUM(E79:E82)</f>
        <v>530</v>
      </c>
      <c r="F83" s="133">
        <f>SUM(F79:F82)</f>
        <v>530</v>
      </c>
      <c r="G83" s="134">
        <f>SUM(G79:G82)</f>
        <v>629.53</v>
      </c>
      <c r="H83" s="135">
        <f>SUM(H79:H82)</f>
        <v>1330</v>
      </c>
      <c r="I83" s="70"/>
      <c r="J83" s="70"/>
      <c r="K83" s="159">
        <f t="shared" si="7"/>
        <v>1330000</v>
      </c>
    </row>
    <row r="84" spans="2:11" s="46" customFormat="1" ht="18.75" customHeight="1">
      <c r="B84" s="40">
        <v>3613</v>
      </c>
      <c r="C84" s="41">
        <v>2111</v>
      </c>
      <c r="D84" s="41" t="s">
        <v>18</v>
      </c>
      <c r="E84" s="42">
        <v>0</v>
      </c>
      <c r="F84" s="42">
        <v>0</v>
      </c>
      <c r="G84" s="43">
        <v>3.84</v>
      </c>
      <c r="H84" s="44">
        <v>5</v>
      </c>
      <c r="I84" s="45"/>
      <c r="J84" s="45"/>
      <c r="K84" s="57">
        <f t="shared" si="7"/>
        <v>5000</v>
      </c>
    </row>
    <row r="85" spans="2:11" s="46" customFormat="1" ht="18.75" customHeight="1">
      <c r="B85" s="40">
        <v>3613</v>
      </c>
      <c r="C85" s="41">
        <v>2132</v>
      </c>
      <c r="D85" s="41" t="s">
        <v>26</v>
      </c>
      <c r="E85" s="42">
        <v>70</v>
      </c>
      <c r="F85" s="42">
        <v>70</v>
      </c>
      <c r="G85" s="43">
        <v>276.39</v>
      </c>
      <c r="H85" s="44">
        <v>70</v>
      </c>
      <c r="I85" s="45"/>
      <c r="J85" s="45"/>
      <c r="K85" s="57">
        <f t="shared" si="7"/>
        <v>70000</v>
      </c>
    </row>
    <row r="86" spans="2:11" s="46" customFormat="1" ht="18.75" customHeight="1">
      <c r="B86" s="40">
        <v>3613</v>
      </c>
      <c r="C86" s="41">
        <v>2324</v>
      </c>
      <c r="D86" s="41" t="s">
        <v>24</v>
      </c>
      <c r="E86" s="42">
        <v>0</v>
      </c>
      <c r="F86" s="42">
        <v>0</v>
      </c>
      <c r="G86" s="43">
        <v>14.48</v>
      </c>
      <c r="H86" s="44">
        <v>0</v>
      </c>
      <c r="I86" s="45"/>
      <c r="J86" s="45"/>
      <c r="K86" s="57">
        <f t="shared" si="7"/>
        <v>0</v>
      </c>
    </row>
    <row r="87" spans="2:11" s="71" customFormat="1" ht="18.75" customHeight="1">
      <c r="B87" s="131">
        <v>3613</v>
      </c>
      <c r="C87" s="132" t="s">
        <v>19</v>
      </c>
      <c r="D87" s="132" t="s">
        <v>39</v>
      </c>
      <c r="E87" s="133">
        <f>SUM(E84:E86)</f>
        <v>70</v>
      </c>
      <c r="F87" s="133">
        <f>SUM(F84:F86)</f>
        <v>70</v>
      </c>
      <c r="G87" s="134">
        <f>SUM(G84:G86)</f>
        <v>294.71</v>
      </c>
      <c r="H87" s="135">
        <f>SUM(H84:H86)</f>
        <v>75</v>
      </c>
      <c r="I87" s="70"/>
      <c r="J87" s="70"/>
      <c r="K87" s="159">
        <f t="shared" si="7"/>
        <v>75000</v>
      </c>
    </row>
    <row r="88" spans="2:11" s="117" customFormat="1" ht="18.75" customHeight="1">
      <c r="B88" s="118">
        <v>361</v>
      </c>
      <c r="C88" s="112" t="s">
        <v>21</v>
      </c>
      <c r="D88" s="112" t="s">
        <v>40</v>
      </c>
      <c r="E88" s="113">
        <f>E83+E87</f>
        <v>600</v>
      </c>
      <c r="F88" s="113">
        <f>F83+F87</f>
        <v>600</v>
      </c>
      <c r="G88" s="114">
        <f>G83+G87</f>
        <v>924.24</v>
      </c>
      <c r="H88" s="115">
        <f>H83+H87</f>
        <v>1405</v>
      </c>
      <c r="I88" s="116"/>
      <c r="J88" s="116"/>
      <c r="K88" s="162">
        <f t="shared" si="7"/>
        <v>1405000</v>
      </c>
    </row>
    <row r="89" spans="2:11" s="46" customFormat="1" ht="18.75" customHeight="1">
      <c r="B89" s="52">
        <v>3631</v>
      </c>
      <c r="C89" s="53">
        <v>2324</v>
      </c>
      <c r="D89" s="53" t="s">
        <v>24</v>
      </c>
      <c r="E89" s="55">
        <v>0</v>
      </c>
      <c r="F89" s="55">
        <v>0</v>
      </c>
      <c r="G89" s="56">
        <v>13.55</v>
      </c>
      <c r="H89" s="57">
        <v>0</v>
      </c>
      <c r="I89" s="45"/>
      <c r="J89" s="45"/>
      <c r="K89" s="57">
        <f t="shared" si="7"/>
        <v>0</v>
      </c>
    </row>
    <row r="90" spans="2:11" s="71" customFormat="1" ht="18.75" customHeight="1">
      <c r="B90" s="131">
        <v>3631</v>
      </c>
      <c r="C90" s="132" t="s">
        <v>19</v>
      </c>
      <c r="D90" s="132" t="s">
        <v>41</v>
      </c>
      <c r="E90" s="133">
        <f>E89</f>
        <v>0</v>
      </c>
      <c r="F90" s="133">
        <f>F89</f>
        <v>0</v>
      </c>
      <c r="G90" s="134">
        <f>G89</f>
        <v>13.55</v>
      </c>
      <c r="H90" s="135">
        <f>H89</f>
        <v>0</v>
      </c>
      <c r="I90" s="70"/>
      <c r="J90" s="70"/>
      <c r="K90" s="159">
        <f t="shared" si="7"/>
        <v>0</v>
      </c>
    </row>
    <row r="91" spans="2:11" s="46" customFormat="1" ht="18.75" customHeight="1">
      <c r="B91" s="40">
        <v>3632</v>
      </c>
      <c r="C91" s="41">
        <v>2111</v>
      </c>
      <c r="D91" s="41" t="s">
        <v>18</v>
      </c>
      <c r="E91" s="42">
        <v>4.3</v>
      </c>
      <c r="F91" s="42">
        <v>4.3</v>
      </c>
      <c r="G91" s="43">
        <v>4.32</v>
      </c>
      <c r="H91" s="44">
        <v>0</v>
      </c>
      <c r="I91" s="45"/>
      <c r="J91" s="45"/>
      <c r="K91" s="57">
        <f t="shared" si="7"/>
        <v>0</v>
      </c>
    </row>
    <row r="92" spans="2:11" s="71" customFormat="1" ht="18.75" customHeight="1">
      <c r="B92" s="131">
        <v>3632</v>
      </c>
      <c r="C92" s="132" t="s">
        <v>19</v>
      </c>
      <c r="D92" s="132" t="s">
        <v>42</v>
      </c>
      <c r="E92" s="133">
        <f>E91</f>
        <v>4.3</v>
      </c>
      <c r="F92" s="133">
        <f>F91</f>
        <v>4.3</v>
      </c>
      <c r="G92" s="134">
        <f>G91</f>
        <v>4.32</v>
      </c>
      <c r="H92" s="135">
        <f>H91</f>
        <v>0</v>
      </c>
      <c r="I92" s="70"/>
      <c r="J92" s="70"/>
      <c r="K92" s="159">
        <f t="shared" si="7"/>
        <v>0</v>
      </c>
    </row>
    <row r="93" spans="2:11" s="46" customFormat="1" ht="18.75" customHeight="1">
      <c r="B93" s="40">
        <v>3633</v>
      </c>
      <c r="C93" s="41">
        <v>2111</v>
      </c>
      <c r="D93" s="41" t="s">
        <v>18</v>
      </c>
      <c r="E93" s="42">
        <v>13</v>
      </c>
      <c r="F93" s="42">
        <v>13</v>
      </c>
      <c r="G93" s="43">
        <v>13.5</v>
      </c>
      <c r="H93" s="44">
        <v>0</v>
      </c>
      <c r="I93" s="45"/>
      <c r="J93" s="45"/>
      <c r="K93" s="57">
        <f t="shared" si="7"/>
        <v>0</v>
      </c>
    </row>
    <row r="94" spans="2:11" s="71" customFormat="1" ht="18.75" customHeight="1">
      <c r="B94" s="131">
        <v>3633</v>
      </c>
      <c r="C94" s="132" t="s">
        <v>19</v>
      </c>
      <c r="D94" s="132" t="s">
        <v>43</v>
      </c>
      <c r="E94" s="133">
        <f>E93</f>
        <v>13</v>
      </c>
      <c r="F94" s="133">
        <f>F93</f>
        <v>13</v>
      </c>
      <c r="G94" s="134">
        <f>G93</f>
        <v>13.5</v>
      </c>
      <c r="H94" s="135">
        <f>H93</f>
        <v>0</v>
      </c>
      <c r="I94" s="70"/>
      <c r="J94" s="70"/>
      <c r="K94" s="159">
        <f t="shared" si="7"/>
        <v>0</v>
      </c>
    </row>
    <row r="95" spans="2:11" s="46" customFormat="1" ht="18.75" customHeight="1">
      <c r="B95" s="40">
        <v>3634</v>
      </c>
      <c r="C95" s="41">
        <v>2111</v>
      </c>
      <c r="D95" s="41" t="s">
        <v>18</v>
      </c>
      <c r="E95" s="42">
        <v>287</v>
      </c>
      <c r="F95" s="42">
        <v>287</v>
      </c>
      <c r="G95" s="43">
        <v>406.59</v>
      </c>
      <c r="H95" s="44">
        <v>400</v>
      </c>
      <c r="I95" s="45"/>
      <c r="J95" s="45"/>
      <c r="K95" s="57">
        <f t="shared" si="7"/>
        <v>400000</v>
      </c>
    </row>
    <row r="96" spans="2:11" s="71" customFormat="1" ht="18.75" customHeight="1">
      <c r="B96" s="131">
        <v>3634</v>
      </c>
      <c r="C96" s="132" t="s">
        <v>19</v>
      </c>
      <c r="D96" s="132" t="s">
        <v>44</v>
      </c>
      <c r="E96" s="133">
        <f>E95</f>
        <v>287</v>
      </c>
      <c r="F96" s="133">
        <f>F95</f>
        <v>287</v>
      </c>
      <c r="G96" s="134">
        <f>G95</f>
        <v>406.59</v>
      </c>
      <c r="H96" s="135">
        <f>H95</f>
        <v>400</v>
      </c>
      <c r="I96" s="70"/>
      <c r="J96" s="70"/>
      <c r="K96" s="159">
        <f t="shared" si="7"/>
        <v>400000</v>
      </c>
    </row>
    <row r="97" spans="2:11" s="46" customFormat="1" ht="18.75" customHeight="1">
      <c r="B97" s="40">
        <v>3639</v>
      </c>
      <c r="C97" s="41">
        <v>2111</v>
      </c>
      <c r="D97" s="41" t="s">
        <v>18</v>
      </c>
      <c r="E97" s="42">
        <v>870</v>
      </c>
      <c r="F97" s="42">
        <v>1495</v>
      </c>
      <c r="G97" s="43">
        <v>2024.09</v>
      </c>
      <c r="H97" s="44">
        <v>1780</v>
      </c>
      <c r="I97" s="45" t="s">
        <v>162</v>
      </c>
      <c r="J97" s="45"/>
      <c r="K97" s="57">
        <f t="shared" si="7"/>
        <v>1780000</v>
      </c>
    </row>
    <row r="98" spans="2:11" s="46" customFormat="1" ht="18.75" customHeight="1">
      <c r="B98" s="40">
        <v>3639</v>
      </c>
      <c r="C98" s="41">
        <v>2131</v>
      </c>
      <c r="D98" s="41" t="s">
        <v>45</v>
      </c>
      <c r="E98" s="42">
        <v>3</v>
      </c>
      <c r="F98" s="42">
        <v>3</v>
      </c>
      <c r="G98" s="43">
        <v>2.91</v>
      </c>
      <c r="H98" s="44">
        <v>3</v>
      </c>
      <c r="I98" s="45"/>
      <c r="J98" s="45"/>
      <c r="K98" s="57">
        <f t="shared" si="7"/>
        <v>3000</v>
      </c>
    </row>
    <row r="99" spans="2:11" s="46" customFormat="1" ht="18.75" customHeight="1">
      <c r="B99" s="40">
        <v>3639</v>
      </c>
      <c r="C99" s="41">
        <v>2132</v>
      </c>
      <c r="D99" s="41" t="s">
        <v>26</v>
      </c>
      <c r="E99" s="42">
        <v>10</v>
      </c>
      <c r="F99" s="42">
        <v>10</v>
      </c>
      <c r="G99" s="43">
        <v>6.14</v>
      </c>
      <c r="H99" s="44">
        <v>4</v>
      </c>
      <c r="I99" s="45"/>
      <c r="J99" s="45"/>
      <c r="K99" s="57">
        <f t="shared" si="7"/>
        <v>4000</v>
      </c>
    </row>
    <row r="100" spans="2:11" s="46" customFormat="1" ht="18.75" customHeight="1">
      <c r="B100" s="40">
        <v>3639</v>
      </c>
      <c r="C100" s="41">
        <v>3111</v>
      </c>
      <c r="D100" s="41" t="s">
        <v>46</v>
      </c>
      <c r="E100" s="42">
        <v>300</v>
      </c>
      <c r="F100" s="42">
        <v>300</v>
      </c>
      <c r="G100" s="43">
        <v>68.59</v>
      </c>
      <c r="H100" s="44">
        <v>1200</v>
      </c>
      <c r="I100" s="45"/>
      <c r="J100" s="45"/>
      <c r="K100" s="57">
        <f t="shared" si="7"/>
        <v>1200000</v>
      </c>
    </row>
    <row r="101" spans="2:11" s="71" customFormat="1" ht="18.75" customHeight="1">
      <c r="B101" s="131">
        <v>3639</v>
      </c>
      <c r="C101" s="132" t="s">
        <v>19</v>
      </c>
      <c r="D101" s="132" t="s">
        <v>47</v>
      </c>
      <c r="E101" s="133">
        <f>SUM(E97:E100)</f>
        <v>1183</v>
      </c>
      <c r="F101" s="133">
        <f>SUM(F97:F100)</f>
        <v>1808</v>
      </c>
      <c r="G101" s="134">
        <f>SUM(G97:G100)</f>
        <v>2101.73</v>
      </c>
      <c r="H101" s="135">
        <f>SUM(H97:H100)</f>
        <v>2987</v>
      </c>
      <c r="I101" s="70"/>
      <c r="J101" s="70"/>
      <c r="K101" s="159">
        <f t="shared" si="7"/>
        <v>2987000</v>
      </c>
    </row>
    <row r="102" spans="2:11" s="117" customFormat="1" ht="18.75" customHeight="1">
      <c r="B102" s="118">
        <v>363</v>
      </c>
      <c r="C102" s="112" t="s">
        <v>21</v>
      </c>
      <c r="D102" s="112" t="s">
        <v>48</v>
      </c>
      <c r="E102" s="113">
        <f>E90+E92+E94+E96+E101</f>
        <v>1487.3</v>
      </c>
      <c r="F102" s="113">
        <f>F90+F92+F94+F96+F101</f>
        <v>2112.3</v>
      </c>
      <c r="G102" s="114">
        <f>G90+G92+G94+G96+G101</f>
        <v>2539.69</v>
      </c>
      <c r="H102" s="115">
        <f>H90+H92+H94+H96+H101</f>
        <v>3387</v>
      </c>
      <c r="I102" s="116"/>
      <c r="J102" s="116"/>
      <c r="K102" s="162">
        <f t="shared" si="7"/>
        <v>3387000</v>
      </c>
    </row>
    <row r="103" spans="2:11" s="46" customFormat="1" ht="18.75" customHeight="1">
      <c r="B103" s="40">
        <v>3722</v>
      </c>
      <c r="C103" s="41">
        <v>2111</v>
      </c>
      <c r="D103" s="41" t="s">
        <v>18</v>
      </c>
      <c r="E103" s="42">
        <v>36</v>
      </c>
      <c r="F103" s="42">
        <v>36</v>
      </c>
      <c r="G103" s="43">
        <v>41.3</v>
      </c>
      <c r="H103" s="44">
        <v>48</v>
      </c>
      <c r="I103" s="45"/>
      <c r="J103" s="45"/>
      <c r="K103" s="57">
        <f t="shared" si="7"/>
        <v>48000</v>
      </c>
    </row>
    <row r="104" spans="2:11" s="46" customFormat="1" ht="18.75" customHeight="1">
      <c r="B104" s="40">
        <v>3722</v>
      </c>
      <c r="C104" s="41">
        <v>2112</v>
      </c>
      <c r="D104" s="41" t="s">
        <v>36</v>
      </c>
      <c r="E104" s="42">
        <v>10</v>
      </c>
      <c r="F104" s="42">
        <v>10</v>
      </c>
      <c r="G104" s="43"/>
      <c r="H104" s="44">
        <v>0</v>
      </c>
      <c r="I104" s="45"/>
      <c r="J104" s="45"/>
      <c r="K104" s="57">
        <f t="shared" si="7"/>
        <v>0</v>
      </c>
    </row>
    <row r="105" spans="2:11" s="46" customFormat="1" ht="18.75" customHeight="1">
      <c r="B105" s="40">
        <v>3722</v>
      </c>
      <c r="C105" s="41">
        <v>2329</v>
      </c>
      <c r="D105" s="41" t="s">
        <v>49</v>
      </c>
      <c r="E105" s="42">
        <v>0</v>
      </c>
      <c r="F105" s="42">
        <v>0</v>
      </c>
      <c r="G105" s="43">
        <v>1.7</v>
      </c>
      <c r="H105" s="44">
        <v>0</v>
      </c>
      <c r="I105" s="45"/>
      <c r="J105" s="45"/>
      <c r="K105" s="57">
        <f t="shared" si="7"/>
        <v>0</v>
      </c>
    </row>
    <row r="106" spans="2:11" s="71" customFormat="1" ht="18.75" customHeight="1">
      <c r="B106" s="131">
        <v>3722</v>
      </c>
      <c r="C106" s="132" t="s">
        <v>19</v>
      </c>
      <c r="D106" s="132" t="s">
        <v>50</v>
      </c>
      <c r="E106" s="133">
        <f>SUM(E103:E105)</f>
        <v>46</v>
      </c>
      <c r="F106" s="133">
        <f>SUM(F103:F105)</f>
        <v>46</v>
      </c>
      <c r="G106" s="134">
        <f>SUM(G103:G105)</f>
        <v>43</v>
      </c>
      <c r="H106" s="135">
        <f>SUM(H103:H105)</f>
        <v>48</v>
      </c>
      <c r="I106" s="70"/>
      <c r="J106" s="70"/>
      <c r="K106" s="159">
        <f t="shared" si="7"/>
        <v>48000</v>
      </c>
    </row>
    <row r="107" spans="2:11" s="46" customFormat="1" ht="18.75" customHeight="1">
      <c r="B107" s="40">
        <v>3725</v>
      </c>
      <c r="C107" s="41">
        <v>2324</v>
      </c>
      <c r="D107" s="41" t="s">
        <v>24</v>
      </c>
      <c r="E107" s="42">
        <v>30</v>
      </c>
      <c r="F107" s="42">
        <v>30</v>
      </c>
      <c r="G107" s="43">
        <v>38.79</v>
      </c>
      <c r="H107" s="44">
        <v>30</v>
      </c>
      <c r="I107" s="45"/>
      <c r="J107" s="45"/>
      <c r="K107" s="57">
        <f t="shared" si="7"/>
        <v>30000</v>
      </c>
    </row>
    <row r="108" spans="2:11" s="71" customFormat="1" ht="18.75" customHeight="1">
      <c r="B108" s="131">
        <v>3725</v>
      </c>
      <c r="C108" s="132" t="s">
        <v>19</v>
      </c>
      <c r="D108" s="132" t="s">
        <v>51</v>
      </c>
      <c r="E108" s="133">
        <f>E107</f>
        <v>30</v>
      </c>
      <c r="F108" s="133">
        <f>F107</f>
        <v>30</v>
      </c>
      <c r="G108" s="134">
        <f>G107</f>
        <v>38.79</v>
      </c>
      <c r="H108" s="135">
        <f>H107</f>
        <v>30</v>
      </c>
      <c r="I108" s="70"/>
      <c r="J108" s="70"/>
      <c r="K108" s="159">
        <f t="shared" si="7"/>
        <v>30000</v>
      </c>
    </row>
    <row r="109" spans="2:11" s="117" customFormat="1" ht="18.75" customHeight="1">
      <c r="B109" s="118">
        <v>372</v>
      </c>
      <c r="C109" s="112" t="s">
        <v>21</v>
      </c>
      <c r="D109" s="112" t="s">
        <v>52</v>
      </c>
      <c r="E109" s="113">
        <f>E106+E108</f>
        <v>76</v>
      </c>
      <c r="F109" s="113">
        <f>F106+F108</f>
        <v>76</v>
      </c>
      <c r="G109" s="114">
        <f>G106+G108</f>
        <v>81.78999999999999</v>
      </c>
      <c r="H109" s="115">
        <f>H106+H108</f>
        <v>78</v>
      </c>
      <c r="I109" s="116"/>
      <c r="J109" s="116"/>
      <c r="K109" s="162">
        <f t="shared" si="7"/>
        <v>78000</v>
      </c>
    </row>
    <row r="110" spans="2:11" s="46" customFormat="1" ht="18.75" customHeight="1">
      <c r="B110" s="40">
        <v>4351</v>
      </c>
      <c r="C110" s="41">
        <v>2111</v>
      </c>
      <c r="D110" s="41" t="s">
        <v>18</v>
      </c>
      <c r="E110" s="42">
        <v>22</v>
      </c>
      <c r="F110" s="42">
        <v>22</v>
      </c>
      <c r="G110" s="43">
        <v>20.04</v>
      </c>
      <c r="H110" s="44">
        <v>22</v>
      </c>
      <c r="I110" s="45"/>
      <c r="J110" s="45"/>
      <c r="K110" s="57">
        <f t="shared" si="7"/>
        <v>22000</v>
      </c>
    </row>
    <row r="111" spans="2:11" s="71" customFormat="1" ht="18.75" customHeight="1">
      <c r="B111" s="131">
        <v>4351</v>
      </c>
      <c r="C111" s="132" t="s">
        <v>19</v>
      </c>
      <c r="D111" s="132" t="s">
        <v>199</v>
      </c>
      <c r="E111" s="133">
        <f>E110</f>
        <v>22</v>
      </c>
      <c r="F111" s="133">
        <f aca="true" t="shared" si="8" ref="F111:H112">F110</f>
        <v>22</v>
      </c>
      <c r="G111" s="134">
        <f t="shared" si="8"/>
        <v>20.04</v>
      </c>
      <c r="H111" s="135">
        <f t="shared" si="8"/>
        <v>22</v>
      </c>
      <c r="I111" s="70"/>
      <c r="J111" s="70"/>
      <c r="K111" s="159">
        <f t="shared" si="7"/>
        <v>22000</v>
      </c>
    </row>
    <row r="112" spans="2:11" s="117" customFormat="1" ht="18.75" customHeight="1">
      <c r="B112" s="118">
        <v>431</v>
      </c>
      <c r="C112" s="112" t="s">
        <v>21</v>
      </c>
      <c r="D112" s="112" t="s">
        <v>191</v>
      </c>
      <c r="E112" s="113">
        <f>E111</f>
        <v>22</v>
      </c>
      <c r="F112" s="113">
        <f t="shared" si="8"/>
        <v>22</v>
      </c>
      <c r="G112" s="114">
        <f t="shared" si="8"/>
        <v>20.04</v>
      </c>
      <c r="H112" s="115">
        <f t="shared" si="8"/>
        <v>22</v>
      </c>
      <c r="I112" s="116"/>
      <c r="J112" s="116"/>
      <c r="K112" s="162">
        <f t="shared" si="7"/>
        <v>22000</v>
      </c>
    </row>
    <row r="113" spans="2:11" s="46" customFormat="1" ht="18.75" customHeight="1">
      <c r="B113" s="40">
        <v>6171</v>
      </c>
      <c r="C113" s="41">
        <v>2111</v>
      </c>
      <c r="D113" s="41" t="s">
        <v>18</v>
      </c>
      <c r="E113" s="42">
        <v>80</v>
      </c>
      <c r="F113" s="42">
        <v>80</v>
      </c>
      <c r="G113" s="43">
        <v>56.8</v>
      </c>
      <c r="H113" s="44">
        <v>70</v>
      </c>
      <c r="I113" s="45"/>
      <c r="J113" s="45"/>
      <c r="K113" s="57">
        <f t="shared" si="7"/>
        <v>70000</v>
      </c>
    </row>
    <row r="114" spans="2:11" s="46" customFormat="1" ht="18.75" customHeight="1">
      <c r="B114" s="40">
        <v>6171</v>
      </c>
      <c r="C114" s="41">
        <v>2310</v>
      </c>
      <c r="D114" s="41" t="s">
        <v>53</v>
      </c>
      <c r="E114" s="42">
        <v>0</v>
      </c>
      <c r="F114" s="42">
        <v>0</v>
      </c>
      <c r="G114" s="43">
        <v>1</v>
      </c>
      <c r="H114" s="44">
        <v>0</v>
      </c>
      <c r="I114" s="45"/>
      <c r="J114" s="45"/>
      <c r="K114" s="57">
        <f t="shared" si="7"/>
        <v>0</v>
      </c>
    </row>
    <row r="115" spans="2:11" s="46" customFormat="1" ht="18.75" customHeight="1">
      <c r="B115" s="40">
        <v>6171</v>
      </c>
      <c r="C115" s="41">
        <v>2324</v>
      </c>
      <c r="D115" s="41" t="s">
        <v>24</v>
      </c>
      <c r="E115" s="42">
        <v>0</v>
      </c>
      <c r="F115" s="42">
        <v>0</v>
      </c>
      <c r="G115" s="43">
        <v>8.22</v>
      </c>
      <c r="H115" s="44">
        <v>0</v>
      </c>
      <c r="I115" s="45"/>
      <c r="J115" s="45"/>
      <c r="K115" s="57">
        <f t="shared" si="7"/>
        <v>0</v>
      </c>
    </row>
    <row r="116" spans="2:11" s="46" customFormat="1" ht="18.75" customHeight="1">
      <c r="B116" s="40">
        <v>6171</v>
      </c>
      <c r="C116" s="41">
        <v>2329</v>
      </c>
      <c r="D116" s="41" t="s">
        <v>49</v>
      </c>
      <c r="E116" s="42">
        <v>0</v>
      </c>
      <c r="F116" s="42">
        <v>0</v>
      </c>
      <c r="G116" s="43">
        <v>0.61</v>
      </c>
      <c r="H116" s="44">
        <v>0</v>
      </c>
      <c r="I116" s="45"/>
      <c r="J116" s="45"/>
      <c r="K116" s="57">
        <f t="shared" si="7"/>
        <v>0</v>
      </c>
    </row>
    <row r="117" spans="2:11" s="46" customFormat="1" ht="18.75" customHeight="1">
      <c r="B117" s="40">
        <v>6171</v>
      </c>
      <c r="C117" s="41">
        <v>3112</v>
      </c>
      <c r="D117" s="41" t="s">
        <v>54</v>
      </c>
      <c r="E117" s="42">
        <v>1828.3</v>
      </c>
      <c r="F117" s="42">
        <v>1828.3</v>
      </c>
      <c r="G117" s="43">
        <v>5.99</v>
      </c>
      <c r="H117" s="44">
        <v>0</v>
      </c>
      <c r="I117" s="45"/>
      <c r="J117" s="45"/>
      <c r="K117" s="57">
        <f t="shared" si="7"/>
        <v>0</v>
      </c>
    </row>
    <row r="118" spans="2:11" s="71" customFormat="1" ht="18.75" customHeight="1">
      <c r="B118" s="131">
        <v>6171</v>
      </c>
      <c r="C118" s="132" t="s">
        <v>19</v>
      </c>
      <c r="D118" s="132" t="s">
        <v>55</v>
      </c>
      <c r="E118" s="133">
        <f>SUM(E113:E117)</f>
        <v>1908.3</v>
      </c>
      <c r="F118" s="133">
        <f>SUM(F113:F117)</f>
        <v>1908.3</v>
      </c>
      <c r="G118" s="134">
        <f>SUM(G113:G117)</f>
        <v>72.61999999999999</v>
      </c>
      <c r="H118" s="135">
        <f>SUM(H113:H117)</f>
        <v>70</v>
      </c>
      <c r="I118" s="70"/>
      <c r="J118" s="70"/>
      <c r="K118" s="159">
        <f t="shared" si="7"/>
        <v>70000</v>
      </c>
    </row>
    <row r="119" spans="2:11" s="117" customFormat="1" ht="18.75" customHeight="1">
      <c r="B119" s="118">
        <v>617</v>
      </c>
      <c r="C119" s="112" t="s">
        <v>21</v>
      </c>
      <c r="D119" s="112" t="s">
        <v>56</v>
      </c>
      <c r="E119" s="113">
        <f>E118</f>
        <v>1908.3</v>
      </c>
      <c r="F119" s="113">
        <f>F118</f>
        <v>1908.3</v>
      </c>
      <c r="G119" s="114">
        <f>G118</f>
        <v>72.61999999999999</v>
      </c>
      <c r="H119" s="115">
        <f>H118</f>
        <v>70</v>
      </c>
      <c r="I119" s="116"/>
      <c r="J119" s="116"/>
      <c r="K119" s="162">
        <f t="shared" si="7"/>
        <v>70000</v>
      </c>
    </row>
    <row r="120" spans="2:11" s="46" customFormat="1" ht="18.75" customHeight="1">
      <c r="B120" s="40">
        <v>6310</v>
      </c>
      <c r="C120" s="41">
        <v>2141</v>
      </c>
      <c r="D120" s="41" t="s">
        <v>57</v>
      </c>
      <c r="E120" s="42">
        <v>20</v>
      </c>
      <c r="F120" s="42">
        <v>20</v>
      </c>
      <c r="G120" s="43">
        <v>20.4</v>
      </c>
      <c r="H120" s="44">
        <v>20</v>
      </c>
      <c r="I120" s="45"/>
      <c r="J120" s="45"/>
      <c r="K120" s="57">
        <f t="shared" si="7"/>
        <v>20000</v>
      </c>
    </row>
    <row r="121" spans="2:11" s="39" customFormat="1" ht="18.75" customHeight="1">
      <c r="B121" s="47">
        <v>6310</v>
      </c>
      <c r="C121" s="48" t="s">
        <v>19</v>
      </c>
      <c r="D121" s="48" t="s">
        <v>58</v>
      </c>
      <c r="E121" s="49">
        <f>E120</f>
        <v>20</v>
      </c>
      <c r="F121" s="49">
        <f aca="true" t="shared" si="9" ref="F121:H122">F120</f>
        <v>20</v>
      </c>
      <c r="G121" s="50">
        <f t="shared" si="9"/>
        <v>20.4</v>
      </c>
      <c r="H121" s="51">
        <f t="shared" si="9"/>
        <v>20</v>
      </c>
      <c r="I121" s="38"/>
      <c r="J121" s="38"/>
      <c r="K121" s="159">
        <f t="shared" si="7"/>
        <v>20000</v>
      </c>
    </row>
    <row r="122" spans="2:11" s="117" customFormat="1" ht="18.75" customHeight="1">
      <c r="B122" s="118">
        <v>631</v>
      </c>
      <c r="C122" s="112" t="s">
        <v>21</v>
      </c>
      <c r="D122" s="112" t="s">
        <v>58</v>
      </c>
      <c r="E122" s="113">
        <f>E121</f>
        <v>20</v>
      </c>
      <c r="F122" s="113">
        <f t="shared" si="9"/>
        <v>20</v>
      </c>
      <c r="G122" s="114">
        <f t="shared" si="9"/>
        <v>20.4</v>
      </c>
      <c r="H122" s="115">
        <f t="shared" si="9"/>
        <v>20</v>
      </c>
      <c r="I122" s="116"/>
      <c r="J122" s="116"/>
      <c r="K122" s="162">
        <f t="shared" si="7"/>
        <v>20000</v>
      </c>
    </row>
    <row r="123" spans="2:11" s="39" customFormat="1" ht="18.75" customHeight="1">
      <c r="B123" s="60"/>
      <c r="C123" s="61"/>
      <c r="D123" s="61"/>
      <c r="E123" s="62"/>
      <c r="F123" s="62"/>
      <c r="G123" s="63"/>
      <c r="H123" s="64"/>
      <c r="I123" s="38"/>
      <c r="J123" s="38"/>
      <c r="K123" s="57">
        <f t="shared" si="7"/>
        <v>0</v>
      </c>
    </row>
    <row r="124" spans="2:11" s="71" customFormat="1" ht="18.75" customHeight="1">
      <c r="B124" s="65"/>
      <c r="C124" s="66" t="s">
        <v>135</v>
      </c>
      <c r="D124" s="66" t="s">
        <v>61</v>
      </c>
      <c r="E124" s="67">
        <f>E38+E41+E44+E47+E50+E58+E61+E66+E69+E73+E88+E102+E109+E112+E119+E122</f>
        <v>17363.5</v>
      </c>
      <c r="F124" s="67">
        <f>F38+F41+F44+F47+F50+F58+F61+F66+F69+F73+F88+F102+F109+F112+F119+F122</f>
        <v>19169.769999999997</v>
      </c>
      <c r="G124" s="68">
        <f>G38+G41+G44+G47+G50+G58+G61+G66+G69+G73+G88+G102+G109+G112+G119+G122</f>
        <v>22724.89</v>
      </c>
      <c r="H124" s="69">
        <f>H38+H41+H44+H47+H50+H58+H61+H66+H69+H73+H88+H102+H109+H112+H119+H122</f>
        <v>18090.4</v>
      </c>
      <c r="I124" s="70"/>
      <c r="J124" s="70"/>
      <c r="K124" s="160">
        <f t="shared" si="7"/>
        <v>18090400</v>
      </c>
    </row>
    <row r="125" spans="2:11" s="46" customFormat="1" ht="18.75" customHeight="1" thickBot="1">
      <c r="B125" s="72"/>
      <c r="C125" s="73"/>
      <c r="D125" s="73"/>
      <c r="E125" s="73"/>
      <c r="F125" s="73"/>
      <c r="G125" s="74"/>
      <c r="H125" s="75"/>
      <c r="I125" s="45"/>
      <c r="J125" s="45"/>
      <c r="K125" s="75">
        <f t="shared" si="7"/>
        <v>0</v>
      </c>
    </row>
    <row r="126" ht="18.75" customHeight="1"/>
    <row r="127" ht="18.75" customHeight="1"/>
    <row r="128" ht="18.75" customHeight="1">
      <c r="F128" s="32"/>
    </row>
    <row r="129" ht="18.75" customHeight="1">
      <c r="E129" s="31"/>
    </row>
    <row r="155" ht="20.25">
      <c r="D155" s="30" t="s">
        <v>181</v>
      </c>
    </row>
    <row r="156" ht="13.5" thickBot="1"/>
    <row r="157" spans="2:11" s="4" customFormat="1" ht="24" customHeight="1">
      <c r="B157" s="955" t="s">
        <v>15</v>
      </c>
      <c r="C157" s="957" t="s">
        <v>16</v>
      </c>
      <c r="D157" s="957" t="s">
        <v>131</v>
      </c>
      <c r="E157" s="961" t="s">
        <v>158</v>
      </c>
      <c r="F157" s="961" t="s">
        <v>180</v>
      </c>
      <c r="G157" s="963" t="s">
        <v>130</v>
      </c>
      <c r="H157" s="959" t="s">
        <v>17</v>
      </c>
      <c r="I157" s="16"/>
      <c r="J157" s="16"/>
      <c r="K157" s="959" t="s">
        <v>202</v>
      </c>
    </row>
    <row r="158" spans="2:11" s="4" customFormat="1" ht="24" customHeight="1" thickBot="1">
      <c r="B158" s="956"/>
      <c r="C158" s="958"/>
      <c r="D158" s="958"/>
      <c r="E158" s="962"/>
      <c r="F158" s="962"/>
      <c r="G158" s="964"/>
      <c r="H158" s="960"/>
      <c r="I158" s="16"/>
      <c r="J158" s="16"/>
      <c r="K158" s="960"/>
    </row>
    <row r="159" spans="2:11" s="46" customFormat="1" ht="18.75" customHeight="1">
      <c r="B159" s="76"/>
      <c r="C159" s="77"/>
      <c r="D159" s="77"/>
      <c r="E159" s="77"/>
      <c r="F159" s="77"/>
      <c r="G159" s="78"/>
      <c r="H159" s="79"/>
      <c r="I159" s="45"/>
      <c r="J159" s="45"/>
      <c r="K159" s="79"/>
    </row>
    <row r="160" spans="2:11" s="46" customFormat="1" ht="18.75" customHeight="1">
      <c r="B160" s="40">
        <v>1031</v>
      </c>
      <c r="C160" s="41">
        <v>5169</v>
      </c>
      <c r="D160" s="41" t="s">
        <v>62</v>
      </c>
      <c r="E160" s="42">
        <v>250</v>
      </c>
      <c r="F160" s="42">
        <v>250</v>
      </c>
      <c r="G160" s="43">
        <v>205.08</v>
      </c>
      <c r="H160" s="44">
        <v>130</v>
      </c>
      <c r="I160" s="45"/>
      <c r="J160" s="45"/>
      <c r="K160" s="44">
        <f>H160*1000</f>
        <v>130000</v>
      </c>
    </row>
    <row r="161" spans="2:11" s="93" customFormat="1" ht="18.75" customHeight="1">
      <c r="B161" s="138">
        <v>1031</v>
      </c>
      <c r="C161" s="139" t="s">
        <v>19</v>
      </c>
      <c r="D161" s="139" t="s">
        <v>20</v>
      </c>
      <c r="E161" s="140">
        <f>E160</f>
        <v>250</v>
      </c>
      <c r="F161" s="140">
        <f aca="true" t="shared" si="10" ref="F161:H162">F160</f>
        <v>250</v>
      </c>
      <c r="G161" s="141">
        <f t="shared" si="10"/>
        <v>205.08</v>
      </c>
      <c r="H161" s="142">
        <f t="shared" si="10"/>
        <v>130</v>
      </c>
      <c r="I161" s="92"/>
      <c r="J161" s="92"/>
      <c r="K161" s="142">
        <f aca="true" t="shared" si="11" ref="K161:K224">H161*1000</f>
        <v>130000</v>
      </c>
    </row>
    <row r="162" spans="2:11" s="117" customFormat="1" ht="18.75" customHeight="1">
      <c r="B162" s="118">
        <v>103</v>
      </c>
      <c r="C162" s="112" t="s">
        <v>21</v>
      </c>
      <c r="D162" s="112" t="s">
        <v>22</v>
      </c>
      <c r="E162" s="113">
        <f>E161</f>
        <v>250</v>
      </c>
      <c r="F162" s="113">
        <f t="shared" si="10"/>
        <v>250</v>
      </c>
      <c r="G162" s="114">
        <f t="shared" si="10"/>
        <v>205.08</v>
      </c>
      <c r="H162" s="115">
        <f t="shared" si="10"/>
        <v>130</v>
      </c>
      <c r="I162" s="116"/>
      <c r="J162" s="116"/>
      <c r="K162" s="115">
        <f t="shared" si="11"/>
        <v>130000</v>
      </c>
    </row>
    <row r="163" spans="2:11" s="46" customFormat="1" ht="18.75" customHeight="1">
      <c r="B163" s="40">
        <v>2141</v>
      </c>
      <c r="C163" s="41">
        <v>5136</v>
      </c>
      <c r="D163" s="41" t="s">
        <v>63</v>
      </c>
      <c r="E163" s="42">
        <v>0</v>
      </c>
      <c r="F163" s="42">
        <v>0</v>
      </c>
      <c r="G163" s="43">
        <v>15.84</v>
      </c>
      <c r="H163" s="44">
        <v>8</v>
      </c>
      <c r="I163" s="45"/>
      <c r="J163" s="45"/>
      <c r="K163" s="44">
        <f t="shared" si="11"/>
        <v>8000</v>
      </c>
    </row>
    <row r="164" spans="2:11" s="46" customFormat="1" ht="18.75" customHeight="1">
      <c r="B164" s="40">
        <v>2141</v>
      </c>
      <c r="C164" s="41">
        <v>5169</v>
      </c>
      <c r="D164" s="41" t="s">
        <v>62</v>
      </c>
      <c r="E164" s="42">
        <v>7</v>
      </c>
      <c r="F164" s="42">
        <v>7</v>
      </c>
      <c r="G164" s="43">
        <v>5.36</v>
      </c>
      <c r="H164" s="44">
        <v>7</v>
      </c>
      <c r="I164" s="45"/>
      <c r="J164" s="45"/>
      <c r="K164" s="44">
        <f t="shared" si="11"/>
        <v>7000</v>
      </c>
    </row>
    <row r="165" spans="2:11" s="46" customFormat="1" ht="18.75" customHeight="1">
      <c r="B165" s="40">
        <v>2141</v>
      </c>
      <c r="C165" s="41">
        <v>5171</v>
      </c>
      <c r="D165" s="41" t="s">
        <v>64</v>
      </c>
      <c r="E165" s="42">
        <v>0</v>
      </c>
      <c r="F165" s="42">
        <v>0</v>
      </c>
      <c r="G165" s="43">
        <v>0.56</v>
      </c>
      <c r="H165" s="44">
        <v>0</v>
      </c>
      <c r="I165" s="45"/>
      <c r="J165" s="45"/>
      <c r="K165" s="44">
        <f t="shared" si="11"/>
        <v>0</v>
      </c>
    </row>
    <row r="166" spans="2:11" s="93" customFormat="1" ht="18.75" customHeight="1">
      <c r="B166" s="138">
        <v>2141</v>
      </c>
      <c r="C166" s="139" t="s">
        <v>19</v>
      </c>
      <c r="D166" s="139" t="s">
        <v>197</v>
      </c>
      <c r="E166" s="140">
        <f>SUM(E163:E165)</f>
        <v>7</v>
      </c>
      <c r="F166" s="140">
        <f>SUM(F163:F165)</f>
        <v>7</v>
      </c>
      <c r="G166" s="141">
        <f>SUM(G163:G165)</f>
        <v>21.759999999999998</v>
      </c>
      <c r="H166" s="142">
        <f>SUM(H163:H165)</f>
        <v>15</v>
      </c>
      <c r="I166" s="92"/>
      <c r="J166" s="92"/>
      <c r="K166" s="142">
        <f t="shared" si="11"/>
        <v>15000</v>
      </c>
    </row>
    <row r="167" spans="2:11" s="117" customFormat="1" ht="18.75" customHeight="1">
      <c r="B167" s="118">
        <v>214</v>
      </c>
      <c r="C167" s="112" t="s">
        <v>21</v>
      </c>
      <c r="D167" s="112" t="s">
        <v>197</v>
      </c>
      <c r="E167" s="113">
        <f>E166</f>
        <v>7</v>
      </c>
      <c r="F167" s="113">
        <f>F166</f>
        <v>7</v>
      </c>
      <c r="G167" s="114">
        <f>G166</f>
        <v>21.759999999999998</v>
      </c>
      <c r="H167" s="115">
        <f>H166</f>
        <v>15</v>
      </c>
      <c r="I167" s="116"/>
      <c r="J167" s="116"/>
      <c r="K167" s="115">
        <f t="shared" si="11"/>
        <v>15000</v>
      </c>
    </row>
    <row r="168" spans="2:11" s="46" customFormat="1" ht="18.75" customHeight="1">
      <c r="B168" s="40">
        <v>2212</v>
      </c>
      <c r="C168" s="41">
        <v>6121</v>
      </c>
      <c r="D168" s="41" t="s">
        <v>65</v>
      </c>
      <c r="E168" s="42">
        <v>0</v>
      </c>
      <c r="F168" s="42">
        <v>0</v>
      </c>
      <c r="G168" s="43">
        <v>0.12</v>
      </c>
      <c r="H168" s="44">
        <v>240</v>
      </c>
      <c r="I168" s="45" t="s">
        <v>163</v>
      </c>
      <c r="J168" s="45"/>
      <c r="K168" s="44">
        <f t="shared" si="11"/>
        <v>240000</v>
      </c>
    </row>
    <row r="169" spans="2:11" s="46" customFormat="1" ht="18.75" customHeight="1">
      <c r="B169" s="40">
        <v>2212</v>
      </c>
      <c r="C169" s="41">
        <v>5139</v>
      </c>
      <c r="D169" s="41" t="s">
        <v>71</v>
      </c>
      <c r="E169" s="42">
        <v>0</v>
      </c>
      <c r="F169" s="42">
        <v>0</v>
      </c>
      <c r="G169" s="43">
        <v>38.43</v>
      </c>
      <c r="H169" s="44">
        <v>0</v>
      </c>
      <c r="I169" s="45"/>
      <c r="J169" s="45"/>
      <c r="K169" s="44">
        <f t="shared" si="11"/>
        <v>0</v>
      </c>
    </row>
    <row r="170" spans="2:11" s="46" customFormat="1" ht="18.75" customHeight="1">
      <c r="B170" s="40">
        <v>2212</v>
      </c>
      <c r="C170" s="41">
        <v>5171</v>
      </c>
      <c r="D170" s="41" t="s">
        <v>64</v>
      </c>
      <c r="E170" s="42">
        <v>350</v>
      </c>
      <c r="F170" s="42">
        <v>550</v>
      </c>
      <c r="G170" s="43">
        <v>579.45</v>
      </c>
      <c r="H170" s="44">
        <v>370</v>
      </c>
      <c r="I170" s="45"/>
      <c r="J170" s="45"/>
      <c r="K170" s="44">
        <f t="shared" si="11"/>
        <v>370000</v>
      </c>
    </row>
    <row r="171" spans="2:11" s="93" customFormat="1" ht="18.75" customHeight="1">
      <c r="B171" s="138">
        <v>2212</v>
      </c>
      <c r="C171" s="139" t="s">
        <v>19</v>
      </c>
      <c r="D171" s="139" t="s">
        <v>66</v>
      </c>
      <c r="E171" s="140">
        <f>SUM(E168:E170)</f>
        <v>350</v>
      </c>
      <c r="F171" s="140">
        <f>SUM(F168:F170)</f>
        <v>550</v>
      </c>
      <c r="G171" s="141">
        <f>SUM(G168:G170)</f>
        <v>618</v>
      </c>
      <c r="H171" s="142">
        <f>SUM(H168:H170)</f>
        <v>610</v>
      </c>
      <c r="I171" s="92"/>
      <c r="J171" s="92"/>
      <c r="K171" s="142">
        <f t="shared" si="11"/>
        <v>610000</v>
      </c>
    </row>
    <row r="172" spans="2:11" s="117" customFormat="1" ht="18.75" customHeight="1">
      <c r="B172" s="118">
        <v>221</v>
      </c>
      <c r="C172" s="112" t="s">
        <v>21</v>
      </c>
      <c r="D172" s="112" t="s">
        <v>67</v>
      </c>
      <c r="E172" s="113">
        <f>E171</f>
        <v>350</v>
      </c>
      <c r="F172" s="113">
        <f>F171</f>
        <v>550</v>
      </c>
      <c r="G172" s="114">
        <f>G171</f>
        <v>618</v>
      </c>
      <c r="H172" s="115">
        <f>H171</f>
        <v>610</v>
      </c>
      <c r="I172" s="116"/>
      <c r="J172" s="116"/>
      <c r="K172" s="115">
        <f t="shared" si="11"/>
        <v>610000</v>
      </c>
    </row>
    <row r="173" spans="2:11" s="46" customFormat="1" ht="18.75" customHeight="1">
      <c r="B173" s="40">
        <v>2310</v>
      </c>
      <c r="C173" s="41">
        <v>5169</v>
      </c>
      <c r="D173" s="41" t="s">
        <v>62</v>
      </c>
      <c r="E173" s="42">
        <v>0</v>
      </c>
      <c r="F173" s="42">
        <v>0</v>
      </c>
      <c r="G173" s="43">
        <v>0.17</v>
      </c>
      <c r="H173" s="44">
        <v>0</v>
      </c>
      <c r="I173" s="45"/>
      <c r="J173" s="45"/>
      <c r="K173" s="44">
        <f t="shared" si="11"/>
        <v>0</v>
      </c>
    </row>
    <row r="174" spans="2:11" s="93" customFormat="1" ht="18.75" customHeight="1">
      <c r="B174" s="138">
        <v>2310</v>
      </c>
      <c r="C174" s="139" t="s">
        <v>19</v>
      </c>
      <c r="D174" s="139" t="s">
        <v>23</v>
      </c>
      <c r="E174" s="140">
        <f>E173</f>
        <v>0</v>
      </c>
      <c r="F174" s="140">
        <f aca="true" t="shared" si="12" ref="F174:H175">F173</f>
        <v>0</v>
      </c>
      <c r="G174" s="141">
        <f t="shared" si="12"/>
        <v>0.17</v>
      </c>
      <c r="H174" s="142">
        <f t="shared" si="12"/>
        <v>0</v>
      </c>
      <c r="I174" s="92"/>
      <c r="J174" s="92"/>
      <c r="K174" s="142">
        <f t="shared" si="11"/>
        <v>0</v>
      </c>
    </row>
    <row r="175" spans="2:11" s="117" customFormat="1" ht="18.75" customHeight="1">
      <c r="B175" s="118">
        <v>231</v>
      </c>
      <c r="C175" s="112" t="s">
        <v>21</v>
      </c>
      <c r="D175" s="112" t="s">
        <v>23</v>
      </c>
      <c r="E175" s="113">
        <f>E174</f>
        <v>0</v>
      </c>
      <c r="F175" s="113">
        <f t="shared" si="12"/>
        <v>0</v>
      </c>
      <c r="G175" s="114">
        <f t="shared" si="12"/>
        <v>0.17</v>
      </c>
      <c r="H175" s="115">
        <f t="shared" si="12"/>
        <v>0</v>
      </c>
      <c r="I175" s="116"/>
      <c r="J175" s="116"/>
      <c r="K175" s="115">
        <f t="shared" si="11"/>
        <v>0</v>
      </c>
    </row>
    <row r="176" spans="2:11" s="46" customFormat="1" ht="18.75" customHeight="1">
      <c r="B176" s="40">
        <v>2321</v>
      </c>
      <c r="C176" s="41">
        <v>5169</v>
      </c>
      <c r="D176" s="41" t="s">
        <v>62</v>
      </c>
      <c r="E176" s="42">
        <v>30</v>
      </c>
      <c r="F176" s="42">
        <v>30</v>
      </c>
      <c r="G176" s="43">
        <v>44.63</v>
      </c>
      <c r="H176" s="44">
        <v>30</v>
      </c>
      <c r="I176" s="45"/>
      <c r="J176" s="45"/>
      <c r="K176" s="44">
        <f t="shared" si="11"/>
        <v>30000</v>
      </c>
    </row>
    <row r="177" spans="2:11" s="46" customFormat="1" ht="18.75" customHeight="1">
      <c r="B177" s="40">
        <v>2321</v>
      </c>
      <c r="C177" s="41">
        <v>5171</v>
      </c>
      <c r="D177" s="41" t="s">
        <v>64</v>
      </c>
      <c r="E177" s="42">
        <v>40</v>
      </c>
      <c r="F177" s="42">
        <v>40</v>
      </c>
      <c r="G177" s="43">
        <v>0.29</v>
      </c>
      <c r="H177" s="44">
        <v>20</v>
      </c>
      <c r="I177" s="45"/>
      <c r="J177" s="45"/>
      <c r="K177" s="44">
        <f t="shared" si="11"/>
        <v>20000</v>
      </c>
    </row>
    <row r="178" spans="2:11" s="46" customFormat="1" ht="18.75" customHeight="1">
      <c r="B178" s="40">
        <v>2321</v>
      </c>
      <c r="C178" s="41">
        <v>6121</v>
      </c>
      <c r="D178" s="41" t="s">
        <v>65</v>
      </c>
      <c r="E178" s="42">
        <v>250</v>
      </c>
      <c r="F178" s="42">
        <v>250</v>
      </c>
      <c r="G178" s="43">
        <v>210</v>
      </c>
      <c r="H178" s="44">
        <v>0</v>
      </c>
      <c r="I178" s="45"/>
      <c r="J178" s="45"/>
      <c r="K178" s="44">
        <f t="shared" si="11"/>
        <v>0</v>
      </c>
    </row>
    <row r="179" spans="2:11" s="93" customFormat="1" ht="18.75" customHeight="1">
      <c r="B179" s="138">
        <v>2321</v>
      </c>
      <c r="C179" s="139" t="s">
        <v>19</v>
      </c>
      <c r="D179" s="139" t="s">
        <v>59</v>
      </c>
      <c r="E179" s="140">
        <f>SUM(E176:E178)</f>
        <v>320</v>
      </c>
      <c r="F179" s="140">
        <f>SUM(F176:F178)</f>
        <v>320</v>
      </c>
      <c r="G179" s="141">
        <f>SUM(G176:G178)</f>
        <v>254.92000000000002</v>
      </c>
      <c r="H179" s="142">
        <f>SUM(H176:H178)</f>
        <v>50</v>
      </c>
      <c r="I179" s="92"/>
      <c r="J179" s="92"/>
      <c r="K179" s="142">
        <f t="shared" si="11"/>
        <v>50000</v>
      </c>
    </row>
    <row r="180" spans="2:11" s="117" customFormat="1" ht="18.75" customHeight="1">
      <c r="B180" s="118">
        <v>232</v>
      </c>
      <c r="C180" s="112" t="s">
        <v>21</v>
      </c>
      <c r="D180" s="112" t="s">
        <v>60</v>
      </c>
      <c r="E180" s="113">
        <f>E179</f>
        <v>320</v>
      </c>
      <c r="F180" s="113">
        <f>F179</f>
        <v>320</v>
      </c>
      <c r="G180" s="114">
        <f>G179</f>
        <v>254.92000000000002</v>
      </c>
      <c r="H180" s="115">
        <f>H179</f>
        <v>50</v>
      </c>
      <c r="I180" s="116"/>
      <c r="J180" s="116"/>
      <c r="K180" s="115">
        <f t="shared" si="11"/>
        <v>50000</v>
      </c>
    </row>
    <row r="181" spans="2:11" s="46" customFormat="1" ht="18.75" customHeight="1">
      <c r="B181" s="40">
        <v>3111</v>
      </c>
      <c r="C181" s="41">
        <v>5154</v>
      </c>
      <c r="D181" s="41" t="s">
        <v>68</v>
      </c>
      <c r="E181" s="42">
        <v>0</v>
      </c>
      <c r="F181" s="42">
        <v>0</v>
      </c>
      <c r="G181" s="43">
        <v>22.59</v>
      </c>
      <c r="H181" s="44">
        <v>28</v>
      </c>
      <c r="I181" s="45"/>
      <c r="J181" s="45"/>
      <c r="K181" s="44">
        <f t="shared" si="11"/>
        <v>28000</v>
      </c>
    </row>
    <row r="182" spans="2:11" s="46" customFormat="1" ht="18.75" customHeight="1">
      <c r="B182" s="40">
        <v>3111</v>
      </c>
      <c r="C182" s="41">
        <v>5171</v>
      </c>
      <c r="D182" s="41" t="s">
        <v>64</v>
      </c>
      <c r="E182" s="42">
        <v>0</v>
      </c>
      <c r="F182" s="42">
        <v>0</v>
      </c>
      <c r="G182" s="43">
        <v>59.85</v>
      </c>
      <c r="H182" s="44">
        <v>41</v>
      </c>
      <c r="I182" s="45"/>
      <c r="J182" s="45"/>
      <c r="K182" s="44">
        <f t="shared" si="11"/>
        <v>41000</v>
      </c>
    </row>
    <row r="183" spans="2:11" s="46" customFormat="1" ht="18.75" customHeight="1">
      <c r="B183" s="40">
        <v>3111</v>
      </c>
      <c r="C183" s="41">
        <v>5331</v>
      </c>
      <c r="D183" s="41" t="s">
        <v>69</v>
      </c>
      <c r="E183" s="42">
        <v>270</v>
      </c>
      <c r="F183" s="42">
        <v>255</v>
      </c>
      <c r="G183" s="43">
        <v>255</v>
      </c>
      <c r="H183" s="44">
        <v>300</v>
      </c>
      <c r="I183" s="45"/>
      <c r="J183" s="45"/>
      <c r="K183" s="44">
        <f t="shared" si="11"/>
        <v>300000</v>
      </c>
    </row>
    <row r="184" spans="2:11" s="46" customFormat="1" ht="18.75" customHeight="1">
      <c r="B184" s="40">
        <v>3111</v>
      </c>
      <c r="C184" s="41">
        <v>5902</v>
      </c>
      <c r="D184" s="41" t="s">
        <v>70</v>
      </c>
      <c r="E184" s="42">
        <v>0</v>
      </c>
      <c r="F184" s="42">
        <v>0</v>
      </c>
      <c r="G184" s="43">
        <v>79</v>
      </c>
      <c r="H184" s="44">
        <v>0</v>
      </c>
      <c r="I184" s="45"/>
      <c r="J184" s="45"/>
      <c r="K184" s="44">
        <f t="shared" si="11"/>
        <v>0</v>
      </c>
    </row>
    <row r="185" spans="2:11" s="46" customFormat="1" ht="18.75" customHeight="1">
      <c r="B185" s="40">
        <v>3111</v>
      </c>
      <c r="C185" s="41">
        <v>6121</v>
      </c>
      <c r="D185" s="41" t="s">
        <v>65</v>
      </c>
      <c r="E185" s="42">
        <v>0</v>
      </c>
      <c r="F185" s="42">
        <v>0</v>
      </c>
      <c r="G185" s="43">
        <v>0</v>
      </c>
      <c r="H185" s="44">
        <v>0</v>
      </c>
      <c r="I185" s="45"/>
      <c r="J185" s="45"/>
      <c r="K185" s="44">
        <f t="shared" si="11"/>
        <v>0</v>
      </c>
    </row>
    <row r="186" spans="2:11" s="93" customFormat="1" ht="18.75" customHeight="1">
      <c r="B186" s="138">
        <v>3111</v>
      </c>
      <c r="C186" s="139" t="s">
        <v>19</v>
      </c>
      <c r="D186" s="139" t="s">
        <v>25</v>
      </c>
      <c r="E186" s="140">
        <f>SUM(E181:E185)</f>
        <v>270</v>
      </c>
      <c r="F186" s="140">
        <f>SUM(F181:F185)</f>
        <v>255</v>
      </c>
      <c r="G186" s="141">
        <f>SUM(G181:G185)</f>
        <v>416.44</v>
      </c>
      <c r="H186" s="142">
        <f>SUM(H181:H185)</f>
        <v>369</v>
      </c>
      <c r="I186" s="92"/>
      <c r="J186" s="92"/>
      <c r="K186" s="142">
        <f t="shared" si="11"/>
        <v>369000</v>
      </c>
    </row>
    <row r="187" spans="2:11" s="46" customFormat="1" ht="18.75" customHeight="1">
      <c r="B187" s="40">
        <v>3113</v>
      </c>
      <c r="C187" s="41">
        <v>5139</v>
      </c>
      <c r="D187" s="41" t="s">
        <v>71</v>
      </c>
      <c r="E187" s="42">
        <v>0</v>
      </c>
      <c r="F187" s="42">
        <v>0</v>
      </c>
      <c r="G187" s="43">
        <v>3.41</v>
      </c>
      <c r="H187" s="44">
        <v>5</v>
      </c>
      <c r="I187" s="45"/>
      <c r="J187" s="45"/>
      <c r="K187" s="44">
        <f t="shared" si="11"/>
        <v>5000</v>
      </c>
    </row>
    <row r="188" spans="2:11" s="46" customFormat="1" ht="18.75" customHeight="1">
      <c r="B188" s="40">
        <v>3113</v>
      </c>
      <c r="C188" s="41">
        <v>5151</v>
      </c>
      <c r="D188" s="41" t="s">
        <v>72</v>
      </c>
      <c r="E188" s="42">
        <v>0</v>
      </c>
      <c r="F188" s="42">
        <v>0</v>
      </c>
      <c r="G188" s="43">
        <v>1.51</v>
      </c>
      <c r="H188" s="44">
        <v>2</v>
      </c>
      <c r="I188" s="45"/>
      <c r="J188" s="45"/>
      <c r="K188" s="44">
        <f t="shared" si="11"/>
        <v>2000</v>
      </c>
    </row>
    <row r="189" spans="2:11" s="46" customFormat="1" ht="18.75" customHeight="1">
      <c r="B189" s="40">
        <v>3113</v>
      </c>
      <c r="C189" s="41">
        <v>5153</v>
      </c>
      <c r="D189" s="41" t="s">
        <v>73</v>
      </c>
      <c r="E189" s="42">
        <v>0</v>
      </c>
      <c r="F189" s="42">
        <v>0</v>
      </c>
      <c r="G189" s="43">
        <v>85.3</v>
      </c>
      <c r="H189" s="44">
        <v>100</v>
      </c>
      <c r="I189" s="45"/>
      <c r="J189" s="45"/>
      <c r="K189" s="44">
        <f t="shared" si="11"/>
        <v>100000</v>
      </c>
    </row>
    <row r="190" spans="2:11" s="46" customFormat="1" ht="18.75" customHeight="1">
      <c r="B190" s="40">
        <v>3113</v>
      </c>
      <c r="C190" s="41">
        <v>5154</v>
      </c>
      <c r="D190" s="41" t="s">
        <v>68</v>
      </c>
      <c r="E190" s="42">
        <v>0</v>
      </c>
      <c r="F190" s="42">
        <v>0</v>
      </c>
      <c r="G190" s="43">
        <v>317.31</v>
      </c>
      <c r="H190" s="44">
        <v>330</v>
      </c>
      <c r="I190" s="45"/>
      <c r="J190" s="45"/>
      <c r="K190" s="44">
        <f t="shared" si="11"/>
        <v>330000</v>
      </c>
    </row>
    <row r="191" spans="2:11" s="46" customFormat="1" ht="18.75" customHeight="1">
      <c r="B191" s="40">
        <v>3113</v>
      </c>
      <c r="C191" s="41">
        <v>5169</v>
      </c>
      <c r="D191" s="41" t="s">
        <v>62</v>
      </c>
      <c r="E191" s="42">
        <v>136</v>
      </c>
      <c r="F191" s="42">
        <v>136</v>
      </c>
      <c r="G191" s="43">
        <v>148.83</v>
      </c>
      <c r="H191" s="44">
        <v>155</v>
      </c>
      <c r="I191" s="45"/>
      <c r="J191" s="45"/>
      <c r="K191" s="44">
        <f t="shared" si="11"/>
        <v>155000</v>
      </c>
    </row>
    <row r="192" spans="2:11" s="46" customFormat="1" ht="18.75" customHeight="1">
      <c r="B192" s="40">
        <v>3113</v>
      </c>
      <c r="C192" s="41">
        <v>5171</v>
      </c>
      <c r="D192" s="41" t="s">
        <v>64</v>
      </c>
      <c r="E192" s="42">
        <v>0</v>
      </c>
      <c r="F192" s="42">
        <v>0</v>
      </c>
      <c r="G192" s="43">
        <v>33.86</v>
      </c>
      <c r="H192" s="44">
        <v>30</v>
      </c>
      <c r="I192" s="45"/>
      <c r="J192" s="45"/>
      <c r="K192" s="44">
        <f t="shared" si="11"/>
        <v>30000</v>
      </c>
    </row>
    <row r="193" spans="2:11" s="46" customFormat="1" ht="18.75" customHeight="1">
      <c r="B193" s="40">
        <v>3113</v>
      </c>
      <c r="C193" s="41">
        <v>5191</v>
      </c>
      <c r="D193" s="41" t="s">
        <v>122</v>
      </c>
      <c r="E193" s="42">
        <v>0</v>
      </c>
      <c r="F193" s="42">
        <v>0</v>
      </c>
      <c r="G193" s="43">
        <v>10</v>
      </c>
      <c r="H193" s="44">
        <v>0</v>
      </c>
      <c r="I193" s="45"/>
      <c r="J193" s="45"/>
      <c r="K193" s="44">
        <f t="shared" si="11"/>
        <v>0</v>
      </c>
    </row>
    <row r="194" spans="2:11" s="46" customFormat="1" ht="18.75" customHeight="1">
      <c r="B194" s="40">
        <v>3113</v>
      </c>
      <c r="C194" s="41">
        <v>5331</v>
      </c>
      <c r="D194" s="41" t="s">
        <v>69</v>
      </c>
      <c r="E194" s="42">
        <v>1400</v>
      </c>
      <c r="F194" s="42">
        <v>1265</v>
      </c>
      <c r="G194" s="43">
        <v>1065</v>
      </c>
      <c r="H194" s="44">
        <v>1150</v>
      </c>
      <c r="I194" s="45"/>
      <c r="J194" s="45"/>
      <c r="K194" s="44">
        <f t="shared" si="11"/>
        <v>1150000</v>
      </c>
    </row>
    <row r="195" spans="2:11" s="46" customFormat="1" ht="18.75" customHeight="1">
      <c r="B195" s="40">
        <v>3113</v>
      </c>
      <c r="C195" s="41">
        <v>5902</v>
      </c>
      <c r="D195" s="41" t="s">
        <v>70</v>
      </c>
      <c r="E195" s="42">
        <v>0</v>
      </c>
      <c r="F195" s="42">
        <v>0</v>
      </c>
      <c r="G195" s="43">
        <v>100</v>
      </c>
      <c r="H195" s="44">
        <v>200</v>
      </c>
      <c r="I195" s="45"/>
      <c r="J195" s="45"/>
      <c r="K195" s="44">
        <f t="shared" si="11"/>
        <v>200000</v>
      </c>
    </row>
    <row r="196" spans="2:11" s="46" customFormat="1" ht="18.75" customHeight="1">
      <c r="B196" s="40">
        <v>3113</v>
      </c>
      <c r="C196" s="41">
        <v>6121</v>
      </c>
      <c r="D196" s="41" t="s">
        <v>65</v>
      </c>
      <c r="E196" s="42">
        <v>1502</v>
      </c>
      <c r="F196" s="42">
        <v>1502</v>
      </c>
      <c r="G196" s="43">
        <v>329.91</v>
      </c>
      <c r="H196" s="44">
        <v>600</v>
      </c>
      <c r="I196" s="45" t="s">
        <v>192</v>
      </c>
      <c r="J196" s="45"/>
      <c r="K196" s="44">
        <f t="shared" si="11"/>
        <v>600000</v>
      </c>
    </row>
    <row r="197" spans="2:11" s="93" customFormat="1" ht="18.75" customHeight="1">
      <c r="B197" s="138">
        <v>3113</v>
      </c>
      <c r="C197" s="139" t="s">
        <v>19</v>
      </c>
      <c r="D197" s="139" t="s">
        <v>27</v>
      </c>
      <c r="E197" s="140">
        <f>SUM(E187:E196)</f>
        <v>3038</v>
      </c>
      <c r="F197" s="140">
        <f>SUM(F187:F196)</f>
        <v>2903</v>
      </c>
      <c r="G197" s="141">
        <f>SUM(G187:G196)</f>
        <v>2095.13</v>
      </c>
      <c r="H197" s="142">
        <f>SUM(H187:H196)</f>
        <v>2572</v>
      </c>
      <c r="I197" s="92"/>
      <c r="J197" s="92"/>
      <c r="K197" s="142">
        <f t="shared" si="11"/>
        <v>2572000</v>
      </c>
    </row>
    <row r="198" spans="2:11" s="117" customFormat="1" ht="18.75" customHeight="1">
      <c r="B198" s="118">
        <v>311</v>
      </c>
      <c r="C198" s="112" t="s">
        <v>21</v>
      </c>
      <c r="D198" s="112" t="s">
        <v>28</v>
      </c>
      <c r="E198" s="113">
        <f>E186+E197</f>
        <v>3308</v>
      </c>
      <c r="F198" s="113">
        <f>F186+F197</f>
        <v>3158</v>
      </c>
      <c r="G198" s="114">
        <f>G186+G197</f>
        <v>2511.57</v>
      </c>
      <c r="H198" s="115">
        <f>H186+H197</f>
        <v>2941</v>
      </c>
      <c r="I198" s="116"/>
      <c r="J198" s="116"/>
      <c r="K198" s="115">
        <f t="shared" si="11"/>
        <v>2941000</v>
      </c>
    </row>
    <row r="199" spans="2:11" s="46" customFormat="1" ht="18.75" customHeight="1">
      <c r="B199" s="40">
        <v>3141</v>
      </c>
      <c r="C199" s="41">
        <v>5331</v>
      </c>
      <c r="D199" s="41" t="s">
        <v>69</v>
      </c>
      <c r="E199" s="42">
        <v>780</v>
      </c>
      <c r="F199" s="42">
        <v>670</v>
      </c>
      <c r="G199" s="43">
        <v>670</v>
      </c>
      <c r="H199" s="44">
        <v>610</v>
      </c>
      <c r="I199" s="45"/>
      <c r="J199" s="45"/>
      <c r="K199" s="44">
        <f t="shared" si="11"/>
        <v>610000</v>
      </c>
    </row>
    <row r="200" spans="2:11" s="46" customFormat="1" ht="18.75" customHeight="1">
      <c r="B200" s="40">
        <v>3141</v>
      </c>
      <c r="C200" s="41">
        <v>6351</v>
      </c>
      <c r="D200" s="41" t="s">
        <v>145</v>
      </c>
      <c r="E200" s="42">
        <v>0</v>
      </c>
      <c r="F200" s="42">
        <v>130</v>
      </c>
      <c r="G200" s="43">
        <v>130</v>
      </c>
      <c r="H200" s="44">
        <v>0</v>
      </c>
      <c r="I200" s="45"/>
      <c r="J200" s="45"/>
      <c r="K200" s="44">
        <f t="shared" si="11"/>
        <v>0</v>
      </c>
    </row>
    <row r="201" spans="2:11" s="93" customFormat="1" ht="18.75" customHeight="1">
      <c r="B201" s="138">
        <v>3141</v>
      </c>
      <c r="C201" s="139" t="s">
        <v>19</v>
      </c>
      <c r="D201" s="139" t="s">
        <v>74</v>
      </c>
      <c r="E201" s="140">
        <f>SUM(E199:E200)</f>
        <v>780</v>
      </c>
      <c r="F201" s="140">
        <f>SUM(F199:F200)</f>
        <v>800</v>
      </c>
      <c r="G201" s="141">
        <f>SUM(G199:G200)</f>
        <v>800</v>
      </c>
      <c r="H201" s="142">
        <f>SUM(H199:H200)</f>
        <v>610</v>
      </c>
      <c r="I201" s="92"/>
      <c r="J201" s="92"/>
      <c r="K201" s="142">
        <f t="shared" si="11"/>
        <v>610000</v>
      </c>
    </row>
    <row r="202" spans="2:11" s="117" customFormat="1" ht="18.75" customHeight="1">
      <c r="B202" s="118">
        <v>314</v>
      </c>
      <c r="C202" s="112" t="s">
        <v>21</v>
      </c>
      <c r="D202" s="112" t="s">
        <v>30</v>
      </c>
      <c r="E202" s="113">
        <f>E201</f>
        <v>780</v>
      </c>
      <c r="F202" s="113">
        <f>F201</f>
        <v>800</v>
      </c>
      <c r="G202" s="114">
        <f>G201</f>
        <v>800</v>
      </c>
      <c r="H202" s="115">
        <f>H201</f>
        <v>610</v>
      </c>
      <c r="I202" s="116"/>
      <c r="J202" s="116"/>
      <c r="K202" s="115">
        <f t="shared" si="11"/>
        <v>610000</v>
      </c>
    </row>
    <row r="203" spans="2:11" s="46" customFormat="1" ht="18.75" customHeight="1">
      <c r="B203" s="40">
        <v>3314</v>
      </c>
      <c r="C203" s="41">
        <v>5021</v>
      </c>
      <c r="D203" s="41" t="s">
        <v>75</v>
      </c>
      <c r="E203" s="42">
        <v>20</v>
      </c>
      <c r="F203" s="42">
        <v>20</v>
      </c>
      <c r="G203" s="43">
        <v>27.22</v>
      </c>
      <c r="H203" s="44">
        <v>22</v>
      </c>
      <c r="I203" s="45"/>
      <c r="J203" s="45"/>
      <c r="K203" s="44">
        <f t="shared" si="11"/>
        <v>22000</v>
      </c>
    </row>
    <row r="204" spans="2:11" s="46" customFormat="1" ht="18.75" customHeight="1">
      <c r="B204" s="40">
        <v>3314</v>
      </c>
      <c r="C204" s="41">
        <v>5031</v>
      </c>
      <c r="D204" s="41" t="s">
        <v>76</v>
      </c>
      <c r="E204" s="42">
        <v>5</v>
      </c>
      <c r="F204" s="42">
        <v>5</v>
      </c>
      <c r="G204" s="43">
        <v>6.23</v>
      </c>
      <c r="H204" s="44">
        <v>6</v>
      </c>
      <c r="I204" s="45"/>
      <c r="J204" s="45"/>
      <c r="K204" s="44">
        <f t="shared" si="11"/>
        <v>6000</v>
      </c>
    </row>
    <row r="205" spans="2:11" s="46" customFormat="1" ht="18.75" customHeight="1">
      <c r="B205" s="40">
        <v>3314</v>
      </c>
      <c r="C205" s="41">
        <v>5032</v>
      </c>
      <c r="D205" s="41" t="s">
        <v>77</v>
      </c>
      <c r="E205" s="42">
        <v>2</v>
      </c>
      <c r="F205" s="42">
        <v>2</v>
      </c>
      <c r="G205" s="43">
        <v>2.16</v>
      </c>
      <c r="H205" s="44">
        <v>2</v>
      </c>
      <c r="I205" s="45"/>
      <c r="J205" s="45"/>
      <c r="K205" s="44">
        <f t="shared" si="11"/>
        <v>2000</v>
      </c>
    </row>
    <row r="206" spans="2:11" s="46" customFormat="1" ht="18.75" customHeight="1">
      <c r="B206" s="40">
        <v>3314</v>
      </c>
      <c r="C206" s="41">
        <v>5136</v>
      </c>
      <c r="D206" s="41" t="s">
        <v>63</v>
      </c>
      <c r="E206" s="42">
        <v>1</v>
      </c>
      <c r="F206" s="42">
        <v>1</v>
      </c>
      <c r="G206" s="43">
        <v>0</v>
      </c>
      <c r="H206" s="44">
        <v>1</v>
      </c>
      <c r="I206" s="45"/>
      <c r="J206" s="45"/>
      <c r="K206" s="44">
        <f t="shared" si="11"/>
        <v>1000</v>
      </c>
    </row>
    <row r="207" spans="2:11" s="46" customFormat="1" ht="18.75" customHeight="1">
      <c r="B207" s="40">
        <v>3314</v>
      </c>
      <c r="C207" s="41">
        <v>5137</v>
      </c>
      <c r="D207" s="41" t="s">
        <v>78</v>
      </c>
      <c r="E207" s="42">
        <v>0</v>
      </c>
      <c r="F207" s="42">
        <v>0</v>
      </c>
      <c r="G207" s="43">
        <v>6.55</v>
      </c>
      <c r="H207" s="44">
        <v>4</v>
      </c>
      <c r="I207" s="45"/>
      <c r="J207" s="45"/>
      <c r="K207" s="44">
        <f t="shared" si="11"/>
        <v>4000</v>
      </c>
    </row>
    <row r="208" spans="2:11" s="46" customFormat="1" ht="18.75" customHeight="1">
      <c r="B208" s="40">
        <v>3314</v>
      </c>
      <c r="C208" s="41">
        <v>5139</v>
      </c>
      <c r="D208" s="41" t="s">
        <v>71</v>
      </c>
      <c r="E208" s="42">
        <v>0</v>
      </c>
      <c r="F208" s="42">
        <v>0</v>
      </c>
      <c r="G208" s="43">
        <v>0.2</v>
      </c>
      <c r="H208" s="44">
        <v>0</v>
      </c>
      <c r="I208" s="45"/>
      <c r="J208" s="45"/>
      <c r="K208" s="44">
        <f t="shared" si="11"/>
        <v>0</v>
      </c>
    </row>
    <row r="209" spans="2:11" s="46" customFormat="1" ht="18.75" customHeight="1">
      <c r="B209" s="40">
        <v>3314</v>
      </c>
      <c r="C209" s="41">
        <v>5154</v>
      </c>
      <c r="D209" s="41" t="s">
        <v>68</v>
      </c>
      <c r="E209" s="42">
        <v>20</v>
      </c>
      <c r="F209" s="42">
        <v>20</v>
      </c>
      <c r="G209" s="43">
        <v>17.21</v>
      </c>
      <c r="H209" s="44">
        <v>20</v>
      </c>
      <c r="I209" s="45"/>
      <c r="J209" s="45"/>
      <c r="K209" s="44">
        <f t="shared" si="11"/>
        <v>20000</v>
      </c>
    </row>
    <row r="210" spans="2:11" s="46" customFormat="1" ht="18.75" customHeight="1">
      <c r="B210" s="40">
        <v>3314</v>
      </c>
      <c r="C210" s="41">
        <v>5169</v>
      </c>
      <c r="D210" s="41" t="s">
        <v>62</v>
      </c>
      <c r="E210" s="42">
        <v>1</v>
      </c>
      <c r="F210" s="42">
        <v>1</v>
      </c>
      <c r="G210" s="43">
        <v>2.23</v>
      </c>
      <c r="H210" s="44">
        <v>3</v>
      </c>
      <c r="I210" s="45"/>
      <c r="J210" s="45"/>
      <c r="K210" s="44">
        <f t="shared" si="11"/>
        <v>3000</v>
      </c>
    </row>
    <row r="211" spans="2:11" s="46" customFormat="1" ht="18.75" customHeight="1">
      <c r="B211" s="40">
        <v>3314</v>
      </c>
      <c r="C211" s="41">
        <v>5192</v>
      </c>
      <c r="D211" s="41" t="s">
        <v>79</v>
      </c>
      <c r="E211" s="42">
        <v>18</v>
      </c>
      <c r="F211" s="42">
        <v>18</v>
      </c>
      <c r="G211" s="43">
        <v>17.43</v>
      </c>
      <c r="H211" s="44">
        <v>19</v>
      </c>
      <c r="I211" s="45"/>
      <c r="J211" s="45"/>
      <c r="K211" s="44">
        <f t="shared" si="11"/>
        <v>19000</v>
      </c>
    </row>
    <row r="212" spans="2:11" s="93" customFormat="1" ht="18.75" customHeight="1">
      <c r="B212" s="138">
        <v>3314</v>
      </c>
      <c r="C212" s="139" t="s">
        <v>19</v>
      </c>
      <c r="D212" s="139" t="s">
        <v>31</v>
      </c>
      <c r="E212" s="140">
        <f>SUM(E203:E211)</f>
        <v>67</v>
      </c>
      <c r="F212" s="140">
        <f>SUM(F203:F211)</f>
        <v>67</v>
      </c>
      <c r="G212" s="141">
        <f>SUM(G203:G211)</f>
        <v>79.22999999999999</v>
      </c>
      <c r="H212" s="142">
        <f>SUM(H203:H211)</f>
        <v>77</v>
      </c>
      <c r="I212" s="92"/>
      <c r="J212" s="92"/>
      <c r="K212" s="142">
        <f t="shared" si="11"/>
        <v>77000</v>
      </c>
    </row>
    <row r="213" spans="2:11" s="46" customFormat="1" ht="18.75" customHeight="1">
      <c r="B213" s="40">
        <v>3315</v>
      </c>
      <c r="C213" s="41">
        <v>5021</v>
      </c>
      <c r="D213" s="41" t="s">
        <v>75</v>
      </c>
      <c r="E213" s="42">
        <v>10</v>
      </c>
      <c r="F213" s="42">
        <v>10</v>
      </c>
      <c r="G213" s="43">
        <v>18.05</v>
      </c>
      <c r="H213" s="44">
        <v>15</v>
      </c>
      <c r="I213" s="45"/>
      <c r="J213" s="45"/>
      <c r="K213" s="44">
        <f t="shared" si="11"/>
        <v>15000</v>
      </c>
    </row>
    <row r="214" spans="2:11" s="46" customFormat="1" ht="18.75" customHeight="1">
      <c r="B214" s="40">
        <v>3315</v>
      </c>
      <c r="C214" s="41">
        <v>5137</v>
      </c>
      <c r="D214" s="41" t="s">
        <v>78</v>
      </c>
      <c r="E214" s="42">
        <v>0</v>
      </c>
      <c r="F214" s="42">
        <v>0</v>
      </c>
      <c r="G214" s="43">
        <v>5.5</v>
      </c>
      <c r="H214" s="44">
        <v>4</v>
      </c>
      <c r="I214" s="45"/>
      <c r="J214" s="45"/>
      <c r="K214" s="44">
        <f t="shared" si="11"/>
        <v>4000</v>
      </c>
    </row>
    <row r="215" spans="2:11" s="46" customFormat="1" ht="18.75" customHeight="1">
      <c r="B215" s="40">
        <v>3315</v>
      </c>
      <c r="C215" s="41">
        <v>5139</v>
      </c>
      <c r="D215" s="41" t="s">
        <v>71</v>
      </c>
      <c r="E215" s="42">
        <v>20</v>
      </c>
      <c r="F215" s="42">
        <v>20</v>
      </c>
      <c r="G215" s="43">
        <v>7.47</v>
      </c>
      <c r="H215" s="44">
        <v>10</v>
      </c>
      <c r="I215" s="45"/>
      <c r="J215" s="45"/>
      <c r="K215" s="44">
        <f t="shared" si="11"/>
        <v>10000</v>
      </c>
    </row>
    <row r="216" spans="2:11" s="46" customFormat="1" ht="18.75" customHeight="1">
      <c r="B216" s="40">
        <v>3315</v>
      </c>
      <c r="C216" s="41">
        <v>5154</v>
      </c>
      <c r="D216" s="41" t="s">
        <v>68</v>
      </c>
      <c r="E216" s="42">
        <v>20</v>
      </c>
      <c r="F216" s="42">
        <v>20</v>
      </c>
      <c r="G216" s="43">
        <v>17.21</v>
      </c>
      <c r="H216" s="44">
        <v>20</v>
      </c>
      <c r="I216" s="45"/>
      <c r="J216" s="45"/>
      <c r="K216" s="44">
        <f t="shared" si="11"/>
        <v>20000</v>
      </c>
    </row>
    <row r="217" spans="2:11" s="46" customFormat="1" ht="18.75" customHeight="1">
      <c r="B217" s="40">
        <v>3315</v>
      </c>
      <c r="C217" s="41">
        <v>5194</v>
      </c>
      <c r="D217" s="41" t="s">
        <v>80</v>
      </c>
      <c r="E217" s="42">
        <v>0</v>
      </c>
      <c r="F217" s="42">
        <v>0</v>
      </c>
      <c r="G217" s="43">
        <v>2.86</v>
      </c>
      <c r="H217" s="44">
        <v>3</v>
      </c>
      <c r="I217" s="45"/>
      <c r="J217" s="45"/>
      <c r="K217" s="44">
        <f t="shared" si="11"/>
        <v>3000</v>
      </c>
    </row>
    <row r="218" spans="2:11" s="93" customFormat="1" ht="18.75" customHeight="1">
      <c r="B218" s="138">
        <v>3315</v>
      </c>
      <c r="C218" s="139" t="s">
        <v>19</v>
      </c>
      <c r="D218" s="139" t="s">
        <v>32</v>
      </c>
      <c r="E218" s="140">
        <f>SUM(E213:E217)</f>
        <v>50</v>
      </c>
      <c r="F218" s="140">
        <f>SUM(F213:F217)</f>
        <v>50</v>
      </c>
      <c r="G218" s="141">
        <f>SUM(G213:G217)</f>
        <v>51.09</v>
      </c>
      <c r="H218" s="142">
        <f>SUM(H213:H217)</f>
        <v>52</v>
      </c>
      <c r="I218" s="92"/>
      <c r="J218" s="92"/>
      <c r="K218" s="142">
        <f t="shared" si="11"/>
        <v>52000</v>
      </c>
    </row>
    <row r="219" spans="2:11" s="117" customFormat="1" ht="18.75" customHeight="1">
      <c r="B219" s="118">
        <v>331</v>
      </c>
      <c r="C219" s="112" t="s">
        <v>21</v>
      </c>
      <c r="D219" s="112" t="s">
        <v>33</v>
      </c>
      <c r="E219" s="113">
        <f>E212+E218</f>
        <v>117</v>
      </c>
      <c r="F219" s="113">
        <f>F212+F218</f>
        <v>117</v>
      </c>
      <c r="G219" s="114">
        <f>G212+G218</f>
        <v>130.32</v>
      </c>
      <c r="H219" s="115">
        <f>H212+H218</f>
        <v>129</v>
      </c>
      <c r="I219" s="116"/>
      <c r="J219" s="116"/>
      <c r="K219" s="115">
        <f t="shared" si="11"/>
        <v>129000</v>
      </c>
    </row>
    <row r="220" spans="2:11" s="46" customFormat="1" ht="18.75" customHeight="1">
      <c r="B220" s="40">
        <v>3326</v>
      </c>
      <c r="C220" s="41">
        <v>5171</v>
      </c>
      <c r="D220" s="41" t="s">
        <v>64</v>
      </c>
      <c r="E220" s="42">
        <v>0</v>
      </c>
      <c r="F220" s="42">
        <v>230</v>
      </c>
      <c r="G220" s="43">
        <v>202.96</v>
      </c>
      <c r="H220" s="44">
        <v>0</v>
      </c>
      <c r="I220" s="45"/>
      <c r="J220" s="45"/>
      <c r="K220" s="44">
        <f t="shared" si="11"/>
        <v>0</v>
      </c>
    </row>
    <row r="221" spans="2:11" s="93" customFormat="1" ht="18.75" customHeight="1">
      <c r="B221" s="138">
        <v>3326</v>
      </c>
      <c r="C221" s="139" t="s">
        <v>19</v>
      </c>
      <c r="D221" s="139" t="s">
        <v>154</v>
      </c>
      <c r="E221" s="140">
        <f>SUM(E220)</f>
        <v>0</v>
      </c>
      <c r="F221" s="140">
        <f>SUM(F220)</f>
        <v>230</v>
      </c>
      <c r="G221" s="141">
        <f>SUM(G220)</f>
        <v>202.96</v>
      </c>
      <c r="H221" s="142">
        <f>SUM(H220)</f>
        <v>0</v>
      </c>
      <c r="I221" s="92"/>
      <c r="J221" s="92"/>
      <c r="K221" s="142">
        <f t="shared" si="11"/>
        <v>0</v>
      </c>
    </row>
    <row r="222" spans="2:11" s="117" customFormat="1" ht="18.75" customHeight="1">
      <c r="B222" s="118">
        <v>332</v>
      </c>
      <c r="C222" s="112" t="s">
        <v>21</v>
      </c>
      <c r="D222" s="112" t="s">
        <v>155</v>
      </c>
      <c r="E222" s="113">
        <f>E221</f>
        <v>0</v>
      </c>
      <c r="F222" s="113">
        <f>F221</f>
        <v>230</v>
      </c>
      <c r="G222" s="114">
        <f>G221</f>
        <v>202.96</v>
      </c>
      <c r="H222" s="115">
        <f>H221</f>
        <v>0</v>
      </c>
      <c r="I222" s="116"/>
      <c r="J222" s="116"/>
      <c r="K222" s="115">
        <f t="shared" si="11"/>
        <v>0</v>
      </c>
    </row>
    <row r="223" spans="2:11" s="46" customFormat="1" ht="18.75" customHeight="1">
      <c r="B223" s="40">
        <v>3349</v>
      </c>
      <c r="C223" s="41">
        <v>5021</v>
      </c>
      <c r="D223" s="41" t="s">
        <v>75</v>
      </c>
      <c r="E223" s="42">
        <v>30</v>
      </c>
      <c r="F223" s="42">
        <v>30</v>
      </c>
      <c r="G223" s="43">
        <v>14.84</v>
      </c>
      <c r="H223" s="44">
        <v>15</v>
      </c>
      <c r="I223" s="45"/>
      <c r="J223" s="45"/>
      <c r="K223" s="44">
        <f t="shared" si="11"/>
        <v>15000</v>
      </c>
    </row>
    <row r="224" spans="2:11" s="46" customFormat="1" ht="18.75" customHeight="1">
      <c r="B224" s="40">
        <v>3349</v>
      </c>
      <c r="C224" s="41">
        <v>5139</v>
      </c>
      <c r="D224" s="41" t="s">
        <v>71</v>
      </c>
      <c r="E224" s="42">
        <v>0</v>
      </c>
      <c r="F224" s="42">
        <v>0</v>
      </c>
      <c r="G224" s="43">
        <v>0.07</v>
      </c>
      <c r="H224" s="44">
        <v>0</v>
      </c>
      <c r="I224" s="45"/>
      <c r="J224" s="45"/>
      <c r="K224" s="44">
        <f t="shared" si="11"/>
        <v>0</v>
      </c>
    </row>
    <row r="225" spans="2:11" s="46" customFormat="1" ht="18.75" customHeight="1">
      <c r="B225" s="40">
        <v>3349</v>
      </c>
      <c r="C225" s="41">
        <v>5161</v>
      </c>
      <c r="D225" s="41" t="s">
        <v>101</v>
      </c>
      <c r="E225" s="42">
        <v>0</v>
      </c>
      <c r="F225" s="42">
        <v>0</v>
      </c>
      <c r="G225" s="43">
        <v>0.62</v>
      </c>
      <c r="H225" s="44">
        <v>0</v>
      </c>
      <c r="I225" s="45"/>
      <c r="J225" s="45"/>
      <c r="K225" s="44">
        <f>H225*1000</f>
        <v>0</v>
      </c>
    </row>
    <row r="226" spans="2:11" s="46" customFormat="1" ht="18.75" customHeight="1">
      <c r="B226" s="40">
        <v>3349</v>
      </c>
      <c r="C226" s="41">
        <v>5169</v>
      </c>
      <c r="D226" s="41" t="s">
        <v>62</v>
      </c>
      <c r="E226" s="42">
        <v>23</v>
      </c>
      <c r="F226" s="42">
        <v>23</v>
      </c>
      <c r="G226" s="43">
        <v>43.46</v>
      </c>
      <c r="H226" s="44">
        <v>30</v>
      </c>
      <c r="I226" s="45"/>
      <c r="J226" s="45"/>
      <c r="K226" s="44">
        <f>H226*1000</f>
        <v>30000</v>
      </c>
    </row>
    <row r="227" spans="2:11" s="46" customFormat="1" ht="18.75" customHeight="1">
      <c r="B227" s="40">
        <v>3349</v>
      </c>
      <c r="C227" s="41">
        <v>5171</v>
      </c>
      <c r="D227" s="41" t="s">
        <v>64</v>
      </c>
      <c r="E227" s="42">
        <v>0</v>
      </c>
      <c r="F227" s="42">
        <v>0</v>
      </c>
      <c r="G227" s="43">
        <v>1.18</v>
      </c>
      <c r="H227" s="44">
        <v>0</v>
      </c>
      <c r="I227" s="45"/>
      <c r="J227" s="45"/>
      <c r="K227" s="44">
        <f>H227*1000</f>
        <v>0</v>
      </c>
    </row>
    <row r="228" spans="2:11" s="93" customFormat="1" ht="18.75" customHeight="1">
      <c r="B228" s="138">
        <v>3349</v>
      </c>
      <c r="C228" s="139" t="s">
        <v>19</v>
      </c>
      <c r="D228" s="139" t="s">
        <v>34</v>
      </c>
      <c r="E228" s="140">
        <f>SUM(E223:E227)</f>
        <v>53</v>
      </c>
      <c r="F228" s="140">
        <f>SUM(F223:F227)</f>
        <v>53</v>
      </c>
      <c r="G228" s="141">
        <f>SUM(G223:G227)</f>
        <v>60.17</v>
      </c>
      <c r="H228" s="142">
        <f>SUM(H223:H227)</f>
        <v>45</v>
      </c>
      <c r="I228" s="92"/>
      <c r="J228" s="92"/>
      <c r="K228" s="142">
        <f>H228*1000</f>
        <v>45000</v>
      </c>
    </row>
    <row r="229" spans="2:11" s="117" customFormat="1" ht="18.75" customHeight="1" thickBot="1">
      <c r="B229" s="124">
        <v>334</v>
      </c>
      <c r="C229" s="125" t="s">
        <v>21</v>
      </c>
      <c r="D229" s="125" t="s">
        <v>35</v>
      </c>
      <c r="E229" s="126">
        <f>E228</f>
        <v>53</v>
      </c>
      <c r="F229" s="126">
        <f>F228</f>
        <v>53</v>
      </c>
      <c r="G229" s="127">
        <f>G228</f>
        <v>60.17</v>
      </c>
      <c r="H229" s="128">
        <f>H228</f>
        <v>45</v>
      </c>
      <c r="I229" s="116"/>
      <c r="J229" s="116"/>
      <c r="K229" s="115">
        <f>H229*1000</f>
        <v>45000</v>
      </c>
    </row>
    <row r="230" spans="5:11" s="5" customFormat="1" ht="18.75" customHeight="1">
      <c r="E230" s="6"/>
      <c r="F230" s="6"/>
      <c r="G230" s="6"/>
      <c r="H230" s="12"/>
      <c r="I230" s="15"/>
      <c r="J230" s="15"/>
      <c r="K230" s="12"/>
    </row>
    <row r="231" spans="5:11" s="5" customFormat="1" ht="15" thickBot="1">
      <c r="E231" s="6"/>
      <c r="F231" s="6"/>
      <c r="G231" s="6"/>
      <c r="H231" s="25"/>
      <c r="I231" s="15"/>
      <c r="J231" s="15"/>
      <c r="K231" s="25"/>
    </row>
    <row r="232" spans="2:11" s="4" customFormat="1" ht="24" customHeight="1">
      <c r="B232" s="955" t="s">
        <v>15</v>
      </c>
      <c r="C232" s="957" t="s">
        <v>16</v>
      </c>
      <c r="D232" s="957" t="s">
        <v>131</v>
      </c>
      <c r="E232" s="961" t="s">
        <v>158</v>
      </c>
      <c r="F232" s="961" t="s">
        <v>180</v>
      </c>
      <c r="G232" s="963" t="s">
        <v>130</v>
      </c>
      <c r="H232" s="959" t="s">
        <v>17</v>
      </c>
      <c r="I232" s="16"/>
      <c r="J232" s="16"/>
      <c r="K232" s="959" t="s">
        <v>202</v>
      </c>
    </row>
    <row r="233" spans="2:11" s="4" customFormat="1" ht="24" customHeight="1" thickBot="1">
      <c r="B233" s="956"/>
      <c r="C233" s="958"/>
      <c r="D233" s="958"/>
      <c r="E233" s="962"/>
      <c r="F233" s="962"/>
      <c r="G233" s="964"/>
      <c r="H233" s="960"/>
      <c r="I233" s="16"/>
      <c r="J233" s="16"/>
      <c r="K233" s="960"/>
    </row>
    <row r="234" spans="2:11" s="39" customFormat="1" ht="18.75" customHeight="1">
      <c r="B234" s="33"/>
      <c r="C234" s="34"/>
      <c r="D234" s="34"/>
      <c r="E234" s="35"/>
      <c r="F234" s="35"/>
      <c r="G234" s="36"/>
      <c r="H234" s="37"/>
      <c r="I234" s="38"/>
      <c r="J234" s="38"/>
      <c r="K234" s="37"/>
    </row>
    <row r="235" spans="2:11" s="46" customFormat="1" ht="18.75" customHeight="1">
      <c r="B235" s="52">
        <v>3399</v>
      </c>
      <c r="C235" s="53">
        <v>5021</v>
      </c>
      <c r="D235" s="53" t="s">
        <v>75</v>
      </c>
      <c r="E235" s="55">
        <v>10</v>
      </c>
      <c r="F235" s="55">
        <v>10</v>
      </c>
      <c r="G235" s="56">
        <v>2.88</v>
      </c>
      <c r="H235" s="57">
        <v>6</v>
      </c>
      <c r="I235" s="45"/>
      <c r="J235" s="45"/>
      <c r="K235" s="57">
        <f>H235*1000</f>
        <v>6000</v>
      </c>
    </row>
    <row r="236" spans="2:11" s="46" customFormat="1" ht="18.75" customHeight="1">
      <c r="B236" s="40">
        <v>3399</v>
      </c>
      <c r="C236" s="41">
        <v>5138</v>
      </c>
      <c r="D236" s="41" t="s">
        <v>81</v>
      </c>
      <c r="E236" s="42">
        <v>0</v>
      </c>
      <c r="F236" s="42">
        <v>0</v>
      </c>
      <c r="G236" s="43">
        <v>3.18</v>
      </c>
      <c r="H236" s="44">
        <v>0</v>
      </c>
      <c r="I236" s="45"/>
      <c r="J236" s="45"/>
      <c r="K236" s="57">
        <f aca="true" t="shared" si="13" ref="K236:K299">H236*1000</f>
        <v>0</v>
      </c>
    </row>
    <row r="237" spans="2:11" s="46" customFormat="1" ht="18.75" customHeight="1">
      <c r="B237" s="40">
        <v>3399</v>
      </c>
      <c r="C237" s="41">
        <v>5139</v>
      </c>
      <c r="D237" s="41" t="s">
        <v>71</v>
      </c>
      <c r="E237" s="42">
        <v>10</v>
      </c>
      <c r="F237" s="42">
        <v>10</v>
      </c>
      <c r="G237" s="43">
        <v>0.37</v>
      </c>
      <c r="H237" s="44">
        <v>6</v>
      </c>
      <c r="I237" s="45"/>
      <c r="J237" s="45"/>
      <c r="K237" s="57">
        <f t="shared" si="13"/>
        <v>6000</v>
      </c>
    </row>
    <row r="238" spans="2:11" s="46" customFormat="1" ht="18.75" customHeight="1">
      <c r="B238" s="40">
        <v>3399</v>
      </c>
      <c r="C238" s="41">
        <v>5156</v>
      </c>
      <c r="D238" s="41" t="s">
        <v>82</v>
      </c>
      <c r="E238" s="42">
        <v>0</v>
      </c>
      <c r="F238" s="42">
        <v>0</v>
      </c>
      <c r="G238" s="43">
        <v>0.54</v>
      </c>
      <c r="H238" s="44">
        <v>0</v>
      </c>
      <c r="I238" s="45"/>
      <c r="J238" s="45"/>
      <c r="K238" s="57">
        <f t="shared" si="13"/>
        <v>0</v>
      </c>
    </row>
    <row r="239" spans="2:11" s="46" customFormat="1" ht="18.75" customHeight="1">
      <c r="B239" s="40">
        <v>3399</v>
      </c>
      <c r="C239" s="41">
        <v>5169</v>
      </c>
      <c r="D239" s="41" t="s">
        <v>62</v>
      </c>
      <c r="E239" s="42">
        <v>100</v>
      </c>
      <c r="F239" s="42">
        <v>100</v>
      </c>
      <c r="G239" s="43">
        <v>40.76</v>
      </c>
      <c r="H239" s="44">
        <v>50</v>
      </c>
      <c r="I239" s="45"/>
      <c r="J239" s="45"/>
      <c r="K239" s="57">
        <f t="shared" si="13"/>
        <v>50000</v>
      </c>
    </row>
    <row r="240" spans="2:11" s="46" customFormat="1" ht="18.75" customHeight="1">
      <c r="B240" s="40">
        <v>3399</v>
      </c>
      <c r="C240" s="41">
        <v>5171</v>
      </c>
      <c r="D240" s="41" t="s">
        <v>64</v>
      </c>
      <c r="E240" s="42">
        <v>6</v>
      </c>
      <c r="F240" s="42">
        <v>6</v>
      </c>
      <c r="G240" s="43">
        <v>42.44</v>
      </c>
      <c r="H240" s="44">
        <v>28</v>
      </c>
      <c r="I240" s="45"/>
      <c r="J240" s="45"/>
      <c r="K240" s="57">
        <f t="shared" si="13"/>
        <v>28000</v>
      </c>
    </row>
    <row r="241" spans="2:11" s="46" customFormat="1" ht="18.75" customHeight="1">
      <c r="B241" s="40">
        <v>3399</v>
      </c>
      <c r="C241" s="41">
        <v>5173</v>
      </c>
      <c r="D241" s="41" t="s">
        <v>83</v>
      </c>
      <c r="E241" s="42">
        <v>1</v>
      </c>
      <c r="F241" s="42">
        <v>1</v>
      </c>
      <c r="G241" s="43">
        <v>0</v>
      </c>
      <c r="H241" s="44">
        <v>1</v>
      </c>
      <c r="I241" s="45"/>
      <c r="J241" s="45"/>
      <c r="K241" s="57">
        <f t="shared" si="13"/>
        <v>1000</v>
      </c>
    </row>
    <row r="242" spans="2:11" s="46" customFormat="1" ht="18.75" customHeight="1">
      <c r="B242" s="40">
        <v>3399</v>
      </c>
      <c r="C242" s="41">
        <v>5175</v>
      </c>
      <c r="D242" s="41" t="s">
        <v>84</v>
      </c>
      <c r="E242" s="42">
        <v>20</v>
      </c>
      <c r="F242" s="42">
        <v>20</v>
      </c>
      <c r="G242" s="43">
        <v>38.83</v>
      </c>
      <c r="H242" s="44">
        <v>23</v>
      </c>
      <c r="I242" s="45"/>
      <c r="J242" s="45"/>
      <c r="K242" s="57">
        <f t="shared" si="13"/>
        <v>23000</v>
      </c>
    </row>
    <row r="243" spans="2:11" s="46" customFormat="1" ht="18.75" customHeight="1">
      <c r="B243" s="40">
        <v>3399</v>
      </c>
      <c r="C243" s="41">
        <v>5194</v>
      </c>
      <c r="D243" s="41" t="s">
        <v>80</v>
      </c>
      <c r="E243" s="42">
        <v>20</v>
      </c>
      <c r="F243" s="42">
        <v>20</v>
      </c>
      <c r="G243" s="43">
        <v>27.05</v>
      </c>
      <c r="H243" s="44">
        <v>23</v>
      </c>
      <c r="I243" s="45"/>
      <c r="J243" s="45"/>
      <c r="K243" s="57">
        <f t="shared" si="13"/>
        <v>23000</v>
      </c>
    </row>
    <row r="244" spans="2:11" s="93" customFormat="1" ht="18.75" customHeight="1">
      <c r="B244" s="138">
        <v>3399</v>
      </c>
      <c r="C244" s="139" t="s">
        <v>19</v>
      </c>
      <c r="D244" s="139" t="s">
        <v>37</v>
      </c>
      <c r="E244" s="140">
        <f>SUM(E235:E243)</f>
        <v>167</v>
      </c>
      <c r="F244" s="140">
        <f>SUM(F235:F243)</f>
        <v>167</v>
      </c>
      <c r="G244" s="141">
        <f>SUM(G235:G243)</f>
        <v>156.05</v>
      </c>
      <c r="H244" s="142">
        <f>SUM(H235:H243)</f>
        <v>137</v>
      </c>
      <c r="I244" s="92"/>
      <c r="J244" s="92"/>
      <c r="K244" s="161">
        <f t="shared" si="13"/>
        <v>137000</v>
      </c>
    </row>
    <row r="245" spans="2:11" s="117" customFormat="1" ht="18.75" customHeight="1">
      <c r="B245" s="118">
        <v>339</v>
      </c>
      <c r="C245" s="112" t="s">
        <v>21</v>
      </c>
      <c r="D245" s="112" t="s">
        <v>128</v>
      </c>
      <c r="E245" s="113">
        <f>E244</f>
        <v>167</v>
      </c>
      <c r="F245" s="113">
        <f>F244</f>
        <v>167</v>
      </c>
      <c r="G245" s="114">
        <f>G244</f>
        <v>156.05</v>
      </c>
      <c r="H245" s="115">
        <f>H244</f>
        <v>137</v>
      </c>
      <c r="I245" s="116"/>
      <c r="J245" s="116"/>
      <c r="K245" s="162">
        <f t="shared" si="13"/>
        <v>137000</v>
      </c>
    </row>
    <row r="246" spans="2:11" s="46" customFormat="1" ht="18.75" customHeight="1">
      <c r="B246" s="40">
        <v>3419</v>
      </c>
      <c r="C246" s="41">
        <v>5171</v>
      </c>
      <c r="D246" s="41" t="s">
        <v>64</v>
      </c>
      <c r="E246" s="42">
        <v>10</v>
      </c>
      <c r="F246" s="42">
        <v>10</v>
      </c>
      <c r="G246" s="43">
        <v>9.82</v>
      </c>
      <c r="H246" s="44">
        <v>20</v>
      </c>
      <c r="I246" s="45"/>
      <c r="J246" s="45"/>
      <c r="K246" s="57">
        <f t="shared" si="13"/>
        <v>20000</v>
      </c>
    </row>
    <row r="247" spans="2:11" s="46" customFormat="1" ht="18.75" customHeight="1">
      <c r="B247" s="40">
        <v>3419</v>
      </c>
      <c r="C247" s="41">
        <v>5222</v>
      </c>
      <c r="D247" s="41" t="s">
        <v>146</v>
      </c>
      <c r="E247" s="42">
        <v>30</v>
      </c>
      <c r="F247" s="42">
        <v>30</v>
      </c>
      <c r="G247" s="43">
        <v>0.5</v>
      </c>
      <c r="H247" s="44">
        <v>8</v>
      </c>
      <c r="I247" s="45"/>
      <c r="J247" s="45"/>
      <c r="K247" s="57">
        <f t="shared" si="13"/>
        <v>8000</v>
      </c>
    </row>
    <row r="248" spans="2:11" s="93" customFormat="1" ht="18.75" customHeight="1">
      <c r="B248" s="138">
        <v>3419</v>
      </c>
      <c r="C248" s="139" t="s">
        <v>19</v>
      </c>
      <c r="D248" s="139" t="s">
        <v>85</v>
      </c>
      <c r="E248" s="140">
        <f>SUM(E246:E247)</f>
        <v>40</v>
      </c>
      <c r="F248" s="140">
        <f>SUM(F246:F247)</f>
        <v>40</v>
      </c>
      <c r="G248" s="141">
        <f>SUM(G246:G247)</f>
        <v>10.32</v>
      </c>
      <c r="H248" s="142">
        <f>SUM(H246:H247)</f>
        <v>28</v>
      </c>
      <c r="I248" s="92"/>
      <c r="J248" s="92"/>
      <c r="K248" s="161">
        <f t="shared" si="13"/>
        <v>28000</v>
      </c>
    </row>
    <row r="249" spans="2:11" s="117" customFormat="1" ht="18.75" customHeight="1">
      <c r="B249" s="118">
        <v>341</v>
      </c>
      <c r="C249" s="112" t="s">
        <v>21</v>
      </c>
      <c r="D249" s="112" t="s">
        <v>86</v>
      </c>
      <c r="E249" s="113">
        <f>E248</f>
        <v>40</v>
      </c>
      <c r="F249" s="113">
        <f>F248</f>
        <v>40</v>
      </c>
      <c r="G249" s="114">
        <f>G248</f>
        <v>10.32</v>
      </c>
      <c r="H249" s="115">
        <f>H248</f>
        <v>28</v>
      </c>
      <c r="I249" s="116"/>
      <c r="J249" s="116"/>
      <c r="K249" s="162">
        <f t="shared" si="13"/>
        <v>28000</v>
      </c>
    </row>
    <row r="250" spans="2:11" s="110" customFormat="1" ht="18.75" customHeight="1">
      <c r="B250" s="104">
        <v>3429</v>
      </c>
      <c r="C250" s="105">
        <v>5169</v>
      </c>
      <c r="D250" s="105" t="s">
        <v>62</v>
      </c>
      <c r="E250" s="106">
        <v>15</v>
      </c>
      <c r="F250" s="106">
        <v>15</v>
      </c>
      <c r="G250" s="107">
        <v>14.95</v>
      </c>
      <c r="H250" s="108">
        <v>15</v>
      </c>
      <c r="I250" s="109"/>
      <c r="J250" s="109"/>
      <c r="K250" s="57">
        <f t="shared" si="13"/>
        <v>15000</v>
      </c>
    </row>
    <row r="251" spans="2:11" s="144" customFormat="1" ht="18.75" customHeight="1">
      <c r="B251" s="138">
        <v>3429</v>
      </c>
      <c r="C251" s="139" t="s">
        <v>19</v>
      </c>
      <c r="D251" s="139" t="s">
        <v>219</v>
      </c>
      <c r="E251" s="140">
        <f>SUM(E250)</f>
        <v>15</v>
      </c>
      <c r="F251" s="140">
        <f>SUM(F250)</f>
        <v>15</v>
      </c>
      <c r="G251" s="141">
        <f>SUM(G250)</f>
        <v>14.95</v>
      </c>
      <c r="H251" s="142">
        <f>SUM(H250)</f>
        <v>15</v>
      </c>
      <c r="I251" s="143"/>
      <c r="J251" s="143"/>
      <c r="K251" s="161">
        <f t="shared" si="13"/>
        <v>15000</v>
      </c>
    </row>
    <row r="252" spans="2:11" s="117" customFormat="1" ht="18.75" customHeight="1">
      <c r="B252" s="118">
        <v>342</v>
      </c>
      <c r="C252" s="112" t="s">
        <v>21</v>
      </c>
      <c r="D252" s="112" t="s">
        <v>201</v>
      </c>
      <c r="E252" s="113">
        <f>E251</f>
        <v>15</v>
      </c>
      <c r="F252" s="113">
        <f>F251</f>
        <v>15</v>
      </c>
      <c r="G252" s="114">
        <f>G251</f>
        <v>14.95</v>
      </c>
      <c r="H252" s="115">
        <f>H251</f>
        <v>15</v>
      </c>
      <c r="I252" s="116"/>
      <c r="J252" s="116"/>
      <c r="K252" s="162">
        <f t="shared" si="13"/>
        <v>15000</v>
      </c>
    </row>
    <row r="253" spans="2:11" s="46" customFormat="1" ht="18.75" customHeight="1">
      <c r="B253" s="40">
        <v>3612</v>
      </c>
      <c r="C253" s="41">
        <v>5139</v>
      </c>
      <c r="D253" s="41" t="s">
        <v>71</v>
      </c>
      <c r="E253" s="42">
        <v>5</v>
      </c>
      <c r="F253" s="42">
        <v>5</v>
      </c>
      <c r="G253" s="43">
        <v>0.01</v>
      </c>
      <c r="H253" s="44">
        <v>0</v>
      </c>
      <c r="I253" s="45"/>
      <c r="J253" s="45"/>
      <c r="K253" s="57">
        <f t="shared" si="13"/>
        <v>0</v>
      </c>
    </row>
    <row r="254" spans="2:11" s="46" customFormat="1" ht="18.75" customHeight="1">
      <c r="B254" s="40">
        <v>3612</v>
      </c>
      <c r="C254" s="41">
        <v>5154</v>
      </c>
      <c r="D254" s="41" t="s">
        <v>68</v>
      </c>
      <c r="E254" s="42">
        <v>4</v>
      </c>
      <c r="F254" s="42">
        <v>4</v>
      </c>
      <c r="G254" s="43">
        <v>9.33</v>
      </c>
      <c r="H254" s="44">
        <v>6</v>
      </c>
      <c r="I254" s="45"/>
      <c r="J254" s="45"/>
      <c r="K254" s="57">
        <f t="shared" si="13"/>
        <v>6000</v>
      </c>
    </row>
    <row r="255" spans="2:11" s="46" customFormat="1" ht="18.75" customHeight="1">
      <c r="B255" s="40">
        <v>3612</v>
      </c>
      <c r="C255" s="41">
        <v>5166</v>
      </c>
      <c r="D255" s="41" t="s">
        <v>87</v>
      </c>
      <c r="E255" s="42">
        <v>1</v>
      </c>
      <c r="F255" s="42">
        <v>1</v>
      </c>
      <c r="G255" s="43">
        <v>0.94</v>
      </c>
      <c r="H255" s="44">
        <v>1</v>
      </c>
      <c r="I255" s="45"/>
      <c r="J255" s="45"/>
      <c r="K255" s="57">
        <f t="shared" si="13"/>
        <v>1000</v>
      </c>
    </row>
    <row r="256" spans="2:11" s="46" customFormat="1" ht="18.75" customHeight="1">
      <c r="B256" s="40">
        <v>3612</v>
      </c>
      <c r="C256" s="41">
        <v>5169</v>
      </c>
      <c r="D256" s="41" t="s">
        <v>62</v>
      </c>
      <c r="E256" s="42">
        <v>4</v>
      </c>
      <c r="F256" s="42">
        <v>4</v>
      </c>
      <c r="G256" s="43">
        <v>9.18</v>
      </c>
      <c r="H256" s="44">
        <v>8</v>
      </c>
      <c r="I256" s="45"/>
      <c r="J256" s="45"/>
      <c r="K256" s="57">
        <f t="shared" si="13"/>
        <v>8000</v>
      </c>
    </row>
    <row r="257" spans="2:11" s="46" customFormat="1" ht="18.75" customHeight="1">
      <c r="B257" s="40">
        <v>3612</v>
      </c>
      <c r="C257" s="41">
        <v>5171</v>
      </c>
      <c r="D257" s="41" t="s">
        <v>64</v>
      </c>
      <c r="E257" s="42">
        <v>86</v>
      </c>
      <c r="F257" s="42">
        <v>86</v>
      </c>
      <c r="G257" s="43">
        <v>31.45</v>
      </c>
      <c r="H257" s="44">
        <v>35</v>
      </c>
      <c r="I257" s="45"/>
      <c r="J257" s="45"/>
      <c r="K257" s="57">
        <f t="shared" si="13"/>
        <v>35000</v>
      </c>
    </row>
    <row r="258" spans="2:11" s="93" customFormat="1" ht="18.75" customHeight="1">
      <c r="B258" s="138">
        <v>3612</v>
      </c>
      <c r="C258" s="139" t="s">
        <v>19</v>
      </c>
      <c r="D258" s="139" t="s">
        <v>38</v>
      </c>
      <c r="E258" s="140">
        <f>SUM(E253:E257)</f>
        <v>100</v>
      </c>
      <c r="F258" s="140">
        <f>SUM(F253:F257)</f>
        <v>100</v>
      </c>
      <c r="G258" s="141">
        <f>SUM(G253:G257)</f>
        <v>50.91</v>
      </c>
      <c r="H258" s="142">
        <f>SUM(H253:H257)</f>
        <v>50</v>
      </c>
      <c r="I258" s="92"/>
      <c r="J258" s="92"/>
      <c r="K258" s="161">
        <f t="shared" si="13"/>
        <v>50000</v>
      </c>
    </row>
    <row r="259" spans="2:11" s="46" customFormat="1" ht="18.75" customHeight="1">
      <c r="B259" s="40">
        <v>3613</v>
      </c>
      <c r="C259" s="41">
        <v>5139</v>
      </c>
      <c r="D259" s="41" t="s">
        <v>71</v>
      </c>
      <c r="E259" s="42">
        <v>5</v>
      </c>
      <c r="F259" s="42">
        <v>5</v>
      </c>
      <c r="G259" s="43">
        <v>0.61</v>
      </c>
      <c r="H259" s="44">
        <v>3</v>
      </c>
      <c r="I259" s="45"/>
      <c r="J259" s="45"/>
      <c r="K259" s="57">
        <f t="shared" si="13"/>
        <v>3000</v>
      </c>
    </row>
    <row r="260" spans="2:11" s="46" customFormat="1" ht="18.75" customHeight="1">
      <c r="B260" s="40">
        <v>3613</v>
      </c>
      <c r="C260" s="41">
        <v>5154</v>
      </c>
      <c r="D260" s="41" t="s">
        <v>68</v>
      </c>
      <c r="E260" s="42">
        <v>20</v>
      </c>
      <c r="F260" s="42">
        <v>20</v>
      </c>
      <c r="G260" s="43">
        <v>13.21</v>
      </c>
      <c r="H260" s="44">
        <v>15</v>
      </c>
      <c r="I260" s="45"/>
      <c r="J260" s="45"/>
      <c r="K260" s="57">
        <f t="shared" si="13"/>
        <v>15000</v>
      </c>
    </row>
    <row r="261" spans="2:11" s="46" customFormat="1" ht="18.75" customHeight="1">
      <c r="B261" s="40">
        <v>3613</v>
      </c>
      <c r="C261" s="41">
        <v>5169</v>
      </c>
      <c r="D261" s="41" t="s">
        <v>62</v>
      </c>
      <c r="E261" s="42">
        <v>7</v>
      </c>
      <c r="F261" s="42">
        <v>7</v>
      </c>
      <c r="G261" s="43">
        <v>0</v>
      </c>
      <c r="H261" s="44">
        <v>5</v>
      </c>
      <c r="I261" s="45"/>
      <c r="J261" s="45"/>
      <c r="K261" s="57">
        <f t="shared" si="13"/>
        <v>5000</v>
      </c>
    </row>
    <row r="262" spans="2:11" s="46" customFormat="1" ht="18.75" customHeight="1">
      <c r="B262" s="40">
        <v>3613</v>
      </c>
      <c r="C262" s="41">
        <v>5171</v>
      </c>
      <c r="D262" s="41" t="s">
        <v>64</v>
      </c>
      <c r="E262" s="42">
        <v>68</v>
      </c>
      <c r="F262" s="42">
        <v>68</v>
      </c>
      <c r="G262" s="43">
        <v>40.03</v>
      </c>
      <c r="H262" s="44">
        <v>35</v>
      </c>
      <c r="I262" s="45"/>
      <c r="J262" s="45"/>
      <c r="K262" s="57">
        <f t="shared" si="13"/>
        <v>35000</v>
      </c>
    </row>
    <row r="263" spans="2:11" s="93" customFormat="1" ht="18.75" customHeight="1">
      <c r="B263" s="138">
        <v>3613</v>
      </c>
      <c r="C263" s="139" t="s">
        <v>19</v>
      </c>
      <c r="D263" s="139" t="s">
        <v>39</v>
      </c>
      <c r="E263" s="140">
        <f>SUM(E259:E262)</f>
        <v>100</v>
      </c>
      <c r="F263" s="140">
        <f>SUM(F259:F262)</f>
        <v>100</v>
      </c>
      <c r="G263" s="141">
        <f>SUM(G259:G262)</f>
        <v>53.85</v>
      </c>
      <c r="H263" s="142">
        <f>SUM(H259:H262)</f>
        <v>58</v>
      </c>
      <c r="I263" s="92"/>
      <c r="J263" s="92"/>
      <c r="K263" s="161">
        <f t="shared" si="13"/>
        <v>58000</v>
      </c>
    </row>
    <row r="264" spans="2:11" s="46" customFormat="1" ht="18.75" customHeight="1">
      <c r="B264" s="40">
        <v>3619</v>
      </c>
      <c r="C264" s="41">
        <v>5660</v>
      </c>
      <c r="D264" s="41" t="s">
        <v>156</v>
      </c>
      <c r="E264" s="42">
        <v>0</v>
      </c>
      <c r="F264" s="42">
        <v>0</v>
      </c>
      <c r="G264" s="43">
        <v>30</v>
      </c>
      <c r="H264" s="44">
        <v>0</v>
      </c>
      <c r="I264" s="45"/>
      <c r="J264" s="45"/>
      <c r="K264" s="57">
        <f t="shared" si="13"/>
        <v>0</v>
      </c>
    </row>
    <row r="265" spans="2:11" s="93" customFormat="1" ht="18.75" customHeight="1">
      <c r="B265" s="138">
        <v>3619</v>
      </c>
      <c r="C265" s="139" t="s">
        <v>19</v>
      </c>
      <c r="D265" s="139" t="s">
        <v>157</v>
      </c>
      <c r="E265" s="140">
        <f>SUM(E264)</f>
        <v>0</v>
      </c>
      <c r="F265" s="140">
        <f>SUM(F264)</f>
        <v>0</v>
      </c>
      <c r="G265" s="141">
        <f>SUM(G264)</f>
        <v>30</v>
      </c>
      <c r="H265" s="142">
        <f>SUM(H264)</f>
        <v>0</v>
      </c>
      <c r="I265" s="92"/>
      <c r="J265" s="92"/>
      <c r="K265" s="161">
        <f t="shared" si="13"/>
        <v>0</v>
      </c>
    </row>
    <row r="266" spans="2:11" s="117" customFormat="1" ht="18.75" customHeight="1">
      <c r="B266" s="118">
        <v>361</v>
      </c>
      <c r="C266" s="112" t="s">
        <v>21</v>
      </c>
      <c r="D266" s="112" t="s">
        <v>40</v>
      </c>
      <c r="E266" s="113">
        <f>E265+E263+E258</f>
        <v>200</v>
      </c>
      <c r="F266" s="113">
        <f>F265+F263+F258</f>
        <v>200</v>
      </c>
      <c r="G266" s="114">
        <f>G265+G263+G258</f>
        <v>134.76</v>
      </c>
      <c r="H266" s="115">
        <f>H265+H263+H258</f>
        <v>108</v>
      </c>
      <c r="I266" s="116"/>
      <c r="J266" s="116"/>
      <c r="K266" s="162">
        <f t="shared" si="13"/>
        <v>108000</v>
      </c>
    </row>
    <row r="267" spans="2:11" s="46" customFormat="1" ht="18.75" customHeight="1">
      <c r="B267" s="40">
        <v>3631</v>
      </c>
      <c r="C267" s="41">
        <v>6121</v>
      </c>
      <c r="D267" s="41" t="s">
        <v>65</v>
      </c>
      <c r="E267" s="42">
        <v>0</v>
      </c>
      <c r="F267" s="42">
        <v>0</v>
      </c>
      <c r="G267" s="43">
        <v>0</v>
      </c>
      <c r="H267" s="44">
        <v>100</v>
      </c>
      <c r="I267" s="45"/>
      <c r="J267" s="45"/>
      <c r="K267" s="57">
        <f t="shared" si="13"/>
        <v>100000</v>
      </c>
    </row>
    <row r="268" spans="2:11" s="46" customFormat="1" ht="18.75" customHeight="1">
      <c r="B268" s="40">
        <v>3631</v>
      </c>
      <c r="C268" s="41">
        <v>5154</v>
      </c>
      <c r="D268" s="41" t="s">
        <v>68</v>
      </c>
      <c r="E268" s="42">
        <v>80</v>
      </c>
      <c r="F268" s="42">
        <v>80</v>
      </c>
      <c r="G268" s="43">
        <v>70.41</v>
      </c>
      <c r="H268" s="44">
        <v>80</v>
      </c>
      <c r="I268" s="45"/>
      <c r="J268" s="45"/>
      <c r="K268" s="57">
        <f t="shared" si="13"/>
        <v>80000</v>
      </c>
    </row>
    <row r="269" spans="2:11" s="46" customFormat="1" ht="18.75" customHeight="1">
      <c r="B269" s="40">
        <v>3631</v>
      </c>
      <c r="C269" s="41">
        <v>5171</v>
      </c>
      <c r="D269" s="41" t="s">
        <v>64</v>
      </c>
      <c r="E269" s="42">
        <v>283</v>
      </c>
      <c r="F269" s="42">
        <v>283</v>
      </c>
      <c r="G269" s="43">
        <v>96.81</v>
      </c>
      <c r="H269" s="44">
        <v>120</v>
      </c>
      <c r="I269" s="45"/>
      <c r="J269" s="45"/>
      <c r="K269" s="57">
        <f t="shared" si="13"/>
        <v>120000</v>
      </c>
    </row>
    <row r="270" spans="2:11" s="93" customFormat="1" ht="18.75" customHeight="1">
      <c r="B270" s="138">
        <v>3631</v>
      </c>
      <c r="C270" s="139" t="s">
        <v>19</v>
      </c>
      <c r="D270" s="139" t="s">
        <v>41</v>
      </c>
      <c r="E270" s="140">
        <f>SUM(E267:E269)</f>
        <v>363</v>
      </c>
      <c r="F270" s="140">
        <f>SUM(F267:F269)</f>
        <v>363</v>
      </c>
      <c r="G270" s="141">
        <f>SUM(G267:G269)</f>
        <v>167.22</v>
      </c>
      <c r="H270" s="142">
        <f>SUM(H267:H269)</f>
        <v>300</v>
      </c>
      <c r="I270" s="92"/>
      <c r="J270" s="92"/>
      <c r="K270" s="161">
        <f t="shared" si="13"/>
        <v>300000</v>
      </c>
    </row>
    <row r="271" spans="2:11" s="46" customFormat="1" ht="18.75" customHeight="1">
      <c r="B271" s="40">
        <v>3632</v>
      </c>
      <c r="C271" s="41">
        <v>5021</v>
      </c>
      <c r="D271" s="41" t="s">
        <v>75</v>
      </c>
      <c r="E271" s="42">
        <v>25</v>
      </c>
      <c r="F271" s="42">
        <v>25</v>
      </c>
      <c r="G271" s="43">
        <v>24</v>
      </c>
      <c r="H271" s="44">
        <v>25</v>
      </c>
      <c r="I271" s="45"/>
      <c r="J271" s="45"/>
      <c r="K271" s="57">
        <f t="shared" si="13"/>
        <v>25000</v>
      </c>
    </row>
    <row r="272" spans="2:11" s="46" customFormat="1" ht="18.75" customHeight="1">
      <c r="B272" s="40">
        <v>3632</v>
      </c>
      <c r="C272" s="41">
        <v>5139</v>
      </c>
      <c r="D272" s="41" t="s">
        <v>71</v>
      </c>
      <c r="E272" s="42">
        <v>0</v>
      </c>
      <c r="F272" s="42">
        <v>0</v>
      </c>
      <c r="G272" s="43">
        <v>2.77</v>
      </c>
      <c r="H272" s="44">
        <v>0</v>
      </c>
      <c r="I272" s="45"/>
      <c r="J272" s="45"/>
      <c r="K272" s="57">
        <f t="shared" si="13"/>
        <v>0</v>
      </c>
    </row>
    <row r="273" spans="2:11" s="46" customFormat="1" ht="18.75" customHeight="1">
      <c r="B273" s="40">
        <v>3632</v>
      </c>
      <c r="C273" s="41">
        <v>5151</v>
      </c>
      <c r="D273" s="41" t="s">
        <v>88</v>
      </c>
      <c r="E273" s="42">
        <v>2</v>
      </c>
      <c r="F273" s="42">
        <v>2</v>
      </c>
      <c r="G273" s="43">
        <v>1.79</v>
      </c>
      <c r="H273" s="44">
        <v>2</v>
      </c>
      <c r="I273" s="45"/>
      <c r="J273" s="45"/>
      <c r="K273" s="57">
        <f t="shared" si="13"/>
        <v>2000</v>
      </c>
    </row>
    <row r="274" spans="2:11" s="46" customFormat="1" ht="18.75" customHeight="1">
      <c r="B274" s="40">
        <v>3632</v>
      </c>
      <c r="C274" s="41">
        <v>5169</v>
      </c>
      <c r="D274" s="41" t="s">
        <v>62</v>
      </c>
      <c r="E274" s="42">
        <v>3</v>
      </c>
      <c r="F274" s="42">
        <v>3</v>
      </c>
      <c r="G274" s="43">
        <v>1.07</v>
      </c>
      <c r="H274" s="44">
        <v>2</v>
      </c>
      <c r="I274" s="45"/>
      <c r="J274" s="45"/>
      <c r="K274" s="57">
        <f t="shared" si="13"/>
        <v>2000</v>
      </c>
    </row>
    <row r="275" spans="2:11" s="46" customFormat="1" ht="18.75" customHeight="1">
      <c r="B275" s="40">
        <v>3632</v>
      </c>
      <c r="C275" s="41">
        <v>5171</v>
      </c>
      <c r="D275" s="41" t="s">
        <v>64</v>
      </c>
      <c r="E275" s="42">
        <v>0</v>
      </c>
      <c r="F275" s="42">
        <v>0</v>
      </c>
      <c r="G275" s="43">
        <v>16.92</v>
      </c>
      <c r="H275" s="44">
        <v>30</v>
      </c>
      <c r="I275" s="45"/>
      <c r="J275" s="45"/>
      <c r="K275" s="57">
        <f t="shared" si="13"/>
        <v>30000</v>
      </c>
    </row>
    <row r="276" spans="2:11" s="93" customFormat="1" ht="18.75" customHeight="1">
      <c r="B276" s="138">
        <v>3632</v>
      </c>
      <c r="C276" s="139" t="s">
        <v>19</v>
      </c>
      <c r="D276" s="139" t="s">
        <v>42</v>
      </c>
      <c r="E276" s="140">
        <f>SUM(E271:E275)</f>
        <v>30</v>
      </c>
      <c r="F276" s="140">
        <f>SUM(F271:F275)</f>
        <v>30</v>
      </c>
      <c r="G276" s="141">
        <f>SUM(G271:G275)</f>
        <v>46.55</v>
      </c>
      <c r="H276" s="142">
        <f>SUM(H271:H275)</f>
        <v>59</v>
      </c>
      <c r="I276" s="92"/>
      <c r="J276" s="92"/>
      <c r="K276" s="161">
        <f t="shared" si="13"/>
        <v>59000</v>
      </c>
    </row>
    <row r="277" spans="2:11" s="46" customFormat="1" ht="18.75" customHeight="1">
      <c r="B277" s="40">
        <v>3633</v>
      </c>
      <c r="C277" s="41">
        <v>5169</v>
      </c>
      <c r="D277" s="41" t="s">
        <v>62</v>
      </c>
      <c r="E277" s="42">
        <v>30</v>
      </c>
      <c r="F277" s="42">
        <v>30</v>
      </c>
      <c r="G277" s="43">
        <v>0.93</v>
      </c>
      <c r="H277" s="44">
        <v>15</v>
      </c>
      <c r="I277" s="45"/>
      <c r="J277" s="45"/>
      <c r="K277" s="57">
        <f t="shared" si="13"/>
        <v>15000</v>
      </c>
    </row>
    <row r="278" spans="2:11" s="46" customFormat="1" ht="18.75" customHeight="1">
      <c r="B278" s="40">
        <v>3633</v>
      </c>
      <c r="C278" s="41">
        <v>6121</v>
      </c>
      <c r="D278" s="41" t="s">
        <v>65</v>
      </c>
      <c r="E278" s="42">
        <v>390</v>
      </c>
      <c r="F278" s="42">
        <v>1170</v>
      </c>
      <c r="G278" s="43">
        <v>1058.62</v>
      </c>
      <c r="H278" s="44">
        <v>420</v>
      </c>
      <c r="I278" s="45" t="s">
        <v>164</v>
      </c>
      <c r="J278" s="45"/>
      <c r="K278" s="57">
        <f t="shared" si="13"/>
        <v>420000</v>
      </c>
    </row>
    <row r="279" spans="2:11" s="46" customFormat="1" ht="18.75" customHeight="1">
      <c r="B279" s="40">
        <v>3633</v>
      </c>
      <c r="C279" s="41">
        <v>6313</v>
      </c>
      <c r="D279" s="41" t="s">
        <v>147</v>
      </c>
      <c r="E279" s="42">
        <v>0</v>
      </c>
      <c r="F279" s="42">
        <v>0</v>
      </c>
      <c r="G279" s="43">
        <v>63.91</v>
      </c>
      <c r="H279" s="44">
        <v>0</v>
      </c>
      <c r="I279" s="45"/>
      <c r="J279" s="45"/>
      <c r="K279" s="57">
        <f t="shared" si="13"/>
        <v>0</v>
      </c>
    </row>
    <row r="280" spans="2:11" s="46" customFormat="1" ht="18.75" customHeight="1">
      <c r="B280" s="40">
        <v>3633</v>
      </c>
      <c r="C280" s="41">
        <v>6349</v>
      </c>
      <c r="D280" s="41" t="s">
        <v>151</v>
      </c>
      <c r="E280" s="42">
        <v>0</v>
      </c>
      <c r="F280" s="42">
        <v>321.8</v>
      </c>
      <c r="G280" s="43">
        <v>523.16</v>
      </c>
      <c r="H280" s="44">
        <v>156.9</v>
      </c>
      <c r="I280" s="45"/>
      <c r="J280" s="45"/>
      <c r="K280" s="57">
        <f t="shared" si="13"/>
        <v>156900</v>
      </c>
    </row>
    <row r="281" spans="2:11" s="46" customFormat="1" ht="18.75" customHeight="1">
      <c r="B281" s="40">
        <v>3633</v>
      </c>
      <c r="C281" s="41">
        <v>6909</v>
      </c>
      <c r="D281" s="41" t="s">
        <v>159</v>
      </c>
      <c r="E281" s="42">
        <v>360</v>
      </c>
      <c r="F281" s="42">
        <v>360</v>
      </c>
      <c r="G281" s="43">
        <v>0</v>
      </c>
      <c r="H281" s="44">
        <v>0</v>
      </c>
      <c r="I281" s="45" t="s">
        <v>165</v>
      </c>
      <c r="J281" s="45"/>
      <c r="K281" s="57">
        <f t="shared" si="13"/>
        <v>0</v>
      </c>
    </row>
    <row r="282" spans="2:11" s="93" customFormat="1" ht="18.75" customHeight="1">
      <c r="B282" s="138">
        <v>3633</v>
      </c>
      <c r="C282" s="139" t="s">
        <v>19</v>
      </c>
      <c r="D282" s="139" t="s">
        <v>43</v>
      </c>
      <c r="E282" s="140">
        <f>SUM(E277:E281)</f>
        <v>780</v>
      </c>
      <c r="F282" s="140">
        <f>SUM(F277:F281)</f>
        <v>1881.8</v>
      </c>
      <c r="G282" s="141">
        <f>SUM(G277:G281)</f>
        <v>1646.62</v>
      </c>
      <c r="H282" s="142">
        <f>SUM(H277:H281)</f>
        <v>591.9</v>
      </c>
      <c r="I282" s="92"/>
      <c r="J282" s="92"/>
      <c r="K282" s="161">
        <f t="shared" si="13"/>
        <v>591900</v>
      </c>
    </row>
    <row r="283" spans="2:11" s="46" customFormat="1" ht="18.75" customHeight="1">
      <c r="B283" s="40">
        <v>3634</v>
      </c>
      <c r="C283" s="41">
        <v>5153</v>
      </c>
      <c r="D283" s="41" t="s">
        <v>73</v>
      </c>
      <c r="E283" s="42">
        <v>18</v>
      </c>
      <c r="F283" s="42">
        <v>18</v>
      </c>
      <c r="G283" s="43">
        <v>19.07</v>
      </c>
      <c r="H283" s="44">
        <v>20</v>
      </c>
      <c r="I283" s="45"/>
      <c r="J283" s="45"/>
      <c r="K283" s="57">
        <f t="shared" si="13"/>
        <v>20000</v>
      </c>
    </row>
    <row r="284" spans="2:11" s="46" customFormat="1" ht="18.75" customHeight="1">
      <c r="B284" s="40">
        <v>3634</v>
      </c>
      <c r="C284" s="41">
        <v>5169</v>
      </c>
      <c r="D284" s="41" t="s">
        <v>62</v>
      </c>
      <c r="E284" s="42">
        <v>330</v>
      </c>
      <c r="F284" s="42">
        <v>330</v>
      </c>
      <c r="G284" s="43">
        <v>482.04</v>
      </c>
      <c r="H284" s="44">
        <v>370</v>
      </c>
      <c r="I284" s="45"/>
      <c r="J284" s="45"/>
      <c r="K284" s="57">
        <f t="shared" si="13"/>
        <v>370000</v>
      </c>
    </row>
    <row r="285" spans="2:11" s="46" customFormat="1" ht="18.75" customHeight="1">
      <c r="B285" s="40">
        <v>3634</v>
      </c>
      <c r="C285" s="41">
        <v>5171</v>
      </c>
      <c r="D285" s="41" t="s">
        <v>64</v>
      </c>
      <c r="E285" s="42">
        <v>12</v>
      </c>
      <c r="F285" s="42">
        <v>12</v>
      </c>
      <c r="G285" s="43">
        <v>0</v>
      </c>
      <c r="H285" s="44">
        <v>10</v>
      </c>
      <c r="I285" s="45"/>
      <c r="J285" s="45"/>
      <c r="K285" s="57">
        <f t="shared" si="13"/>
        <v>10000</v>
      </c>
    </row>
    <row r="286" spans="2:11" s="93" customFormat="1" ht="18.75" customHeight="1">
      <c r="B286" s="138">
        <v>3634</v>
      </c>
      <c r="C286" s="139" t="s">
        <v>19</v>
      </c>
      <c r="D286" s="139" t="s">
        <v>44</v>
      </c>
      <c r="E286" s="140">
        <f>SUM(E283:E285)</f>
        <v>360</v>
      </c>
      <c r="F286" s="140">
        <f>SUM(F283:F285)</f>
        <v>360</v>
      </c>
      <c r="G286" s="141">
        <f>SUM(G283:G285)</f>
        <v>501.11</v>
      </c>
      <c r="H286" s="142">
        <f>SUM(H283:H285)</f>
        <v>400</v>
      </c>
      <c r="I286" s="92"/>
      <c r="J286" s="92"/>
      <c r="K286" s="161">
        <f t="shared" si="13"/>
        <v>400000</v>
      </c>
    </row>
    <row r="287" spans="2:11" s="46" customFormat="1" ht="18.75" customHeight="1">
      <c r="B287" s="40">
        <v>3635</v>
      </c>
      <c r="C287" s="41">
        <v>6119</v>
      </c>
      <c r="D287" s="41" t="s">
        <v>183</v>
      </c>
      <c r="E287" s="42">
        <v>0</v>
      </c>
      <c r="F287" s="42">
        <v>0</v>
      </c>
      <c r="G287" s="43">
        <v>0</v>
      </c>
      <c r="H287" s="44">
        <v>100</v>
      </c>
      <c r="I287" s="45" t="s">
        <v>169</v>
      </c>
      <c r="J287" s="45"/>
      <c r="K287" s="57">
        <f t="shared" si="13"/>
        <v>100000</v>
      </c>
    </row>
    <row r="288" spans="2:11" s="46" customFormat="1" ht="18.75" customHeight="1">
      <c r="B288" s="40">
        <v>3635</v>
      </c>
      <c r="C288" s="41">
        <v>6199</v>
      </c>
      <c r="D288" s="41" t="s">
        <v>89</v>
      </c>
      <c r="E288" s="42">
        <v>0</v>
      </c>
      <c r="F288" s="42">
        <v>410.4</v>
      </c>
      <c r="G288" s="43">
        <v>310.4</v>
      </c>
      <c r="H288" s="44">
        <v>0</v>
      </c>
      <c r="I288" s="45"/>
      <c r="J288" s="45"/>
      <c r="K288" s="57">
        <f t="shared" si="13"/>
        <v>0</v>
      </c>
    </row>
    <row r="289" spans="2:11" s="93" customFormat="1" ht="18.75" customHeight="1">
      <c r="B289" s="138">
        <v>3635</v>
      </c>
      <c r="C289" s="139" t="s">
        <v>19</v>
      </c>
      <c r="D289" s="145" t="s">
        <v>90</v>
      </c>
      <c r="E289" s="140">
        <f>SUM(E287:E288)</f>
        <v>0</v>
      </c>
      <c r="F289" s="140">
        <f>SUM(F287:F288)</f>
        <v>410.4</v>
      </c>
      <c r="G289" s="146">
        <f>SUM(G287:G288)</f>
        <v>310.4</v>
      </c>
      <c r="H289" s="142">
        <f>SUM(H287:H288)</f>
        <v>100</v>
      </c>
      <c r="I289" s="92"/>
      <c r="J289" s="92"/>
      <c r="K289" s="161">
        <f t="shared" si="13"/>
        <v>100000</v>
      </c>
    </row>
    <row r="290" spans="2:11" s="46" customFormat="1" ht="18.75" customHeight="1">
      <c r="B290" s="40">
        <v>3639</v>
      </c>
      <c r="C290" s="41">
        <v>5011</v>
      </c>
      <c r="D290" s="41" t="s">
        <v>91</v>
      </c>
      <c r="E290" s="42">
        <v>650</v>
      </c>
      <c r="F290" s="42">
        <v>650</v>
      </c>
      <c r="G290" s="43">
        <v>618.11</v>
      </c>
      <c r="H290" s="44">
        <v>655</v>
      </c>
      <c r="I290" s="45"/>
      <c r="J290" s="45"/>
      <c r="K290" s="57">
        <f t="shared" si="13"/>
        <v>655000</v>
      </c>
    </row>
    <row r="291" spans="2:11" s="46" customFormat="1" ht="18.75" customHeight="1">
      <c r="B291" s="40">
        <v>3639</v>
      </c>
      <c r="C291" s="41">
        <v>5021</v>
      </c>
      <c r="D291" s="41" t="s">
        <v>75</v>
      </c>
      <c r="E291" s="42">
        <v>100</v>
      </c>
      <c r="F291" s="42">
        <v>100</v>
      </c>
      <c r="G291" s="43">
        <v>71.35</v>
      </c>
      <c r="H291" s="44">
        <v>98</v>
      </c>
      <c r="I291" s="45"/>
      <c r="J291" s="45"/>
      <c r="K291" s="57">
        <f t="shared" si="13"/>
        <v>98000</v>
      </c>
    </row>
    <row r="292" spans="2:11" s="46" customFormat="1" ht="18.75" customHeight="1">
      <c r="B292" s="40">
        <v>3639</v>
      </c>
      <c r="C292" s="41">
        <v>5031</v>
      </c>
      <c r="D292" s="41" t="s">
        <v>76</v>
      </c>
      <c r="E292" s="42">
        <v>160</v>
      </c>
      <c r="F292" s="42">
        <v>160</v>
      </c>
      <c r="G292" s="43">
        <v>159.3</v>
      </c>
      <c r="H292" s="44">
        <v>160</v>
      </c>
      <c r="I292" s="45"/>
      <c r="J292" s="45"/>
      <c r="K292" s="57">
        <f t="shared" si="13"/>
        <v>160000</v>
      </c>
    </row>
    <row r="293" spans="2:11" s="46" customFormat="1" ht="18.75" customHeight="1">
      <c r="B293" s="40">
        <v>3639</v>
      </c>
      <c r="C293" s="41">
        <v>5032</v>
      </c>
      <c r="D293" s="41" t="s">
        <v>77</v>
      </c>
      <c r="E293" s="42">
        <v>55</v>
      </c>
      <c r="F293" s="42">
        <v>55</v>
      </c>
      <c r="G293" s="43">
        <v>55.14</v>
      </c>
      <c r="H293" s="44">
        <v>53</v>
      </c>
      <c r="I293" s="45"/>
      <c r="J293" s="45"/>
      <c r="K293" s="57">
        <f t="shared" si="13"/>
        <v>53000</v>
      </c>
    </row>
    <row r="294" spans="2:11" s="46" customFormat="1" ht="18.75" customHeight="1">
      <c r="B294" s="40">
        <v>3639</v>
      </c>
      <c r="C294" s="41">
        <v>5132</v>
      </c>
      <c r="D294" s="41" t="s">
        <v>92</v>
      </c>
      <c r="E294" s="42">
        <v>10</v>
      </c>
      <c r="F294" s="42">
        <v>10</v>
      </c>
      <c r="G294" s="43">
        <v>9</v>
      </c>
      <c r="H294" s="44">
        <v>10</v>
      </c>
      <c r="I294" s="45"/>
      <c r="J294" s="45"/>
      <c r="K294" s="57">
        <f t="shared" si="13"/>
        <v>10000</v>
      </c>
    </row>
    <row r="295" spans="2:11" s="46" customFormat="1" ht="18.75" customHeight="1">
      <c r="B295" s="40">
        <v>3639</v>
      </c>
      <c r="C295" s="41">
        <v>5137</v>
      </c>
      <c r="D295" s="41" t="s">
        <v>78</v>
      </c>
      <c r="E295" s="42">
        <v>10</v>
      </c>
      <c r="F295" s="42">
        <v>10</v>
      </c>
      <c r="G295" s="43">
        <v>98.48</v>
      </c>
      <c r="H295" s="44">
        <v>27</v>
      </c>
      <c r="I295" s="45"/>
      <c r="J295" s="45"/>
      <c r="K295" s="57">
        <f t="shared" si="13"/>
        <v>27000</v>
      </c>
    </row>
    <row r="296" spans="2:11" s="46" customFormat="1" ht="18.75" customHeight="1">
      <c r="B296" s="40">
        <v>3639</v>
      </c>
      <c r="C296" s="41">
        <v>5139</v>
      </c>
      <c r="D296" s="41" t="s">
        <v>71</v>
      </c>
      <c r="E296" s="42">
        <v>100</v>
      </c>
      <c r="F296" s="42">
        <v>100</v>
      </c>
      <c r="G296" s="43">
        <v>139.31</v>
      </c>
      <c r="H296" s="44">
        <v>90</v>
      </c>
      <c r="I296" s="45"/>
      <c r="J296" s="45"/>
      <c r="K296" s="57">
        <f t="shared" si="13"/>
        <v>90000</v>
      </c>
    </row>
    <row r="297" spans="2:11" s="46" customFormat="1" ht="18.75" customHeight="1">
      <c r="B297" s="40">
        <v>3639</v>
      </c>
      <c r="C297" s="41">
        <v>5151</v>
      </c>
      <c r="D297" s="41" t="s">
        <v>88</v>
      </c>
      <c r="E297" s="42">
        <v>30</v>
      </c>
      <c r="F297" s="42">
        <v>30</v>
      </c>
      <c r="G297" s="43">
        <v>31.99</v>
      </c>
      <c r="H297" s="44">
        <v>30</v>
      </c>
      <c r="I297" s="45"/>
      <c r="J297" s="45"/>
      <c r="K297" s="57">
        <f t="shared" si="13"/>
        <v>30000</v>
      </c>
    </row>
    <row r="298" spans="2:11" s="46" customFormat="1" ht="18.75" customHeight="1">
      <c r="B298" s="40">
        <v>3639</v>
      </c>
      <c r="C298" s="41">
        <v>5154</v>
      </c>
      <c r="D298" s="41" t="s">
        <v>68</v>
      </c>
      <c r="E298" s="42">
        <v>65</v>
      </c>
      <c r="F298" s="42">
        <v>65</v>
      </c>
      <c r="G298" s="43">
        <v>81.32</v>
      </c>
      <c r="H298" s="44">
        <v>80</v>
      </c>
      <c r="I298" s="45"/>
      <c r="J298" s="45"/>
      <c r="K298" s="57">
        <f t="shared" si="13"/>
        <v>80000</v>
      </c>
    </row>
    <row r="299" spans="2:11" s="46" customFormat="1" ht="18.75" customHeight="1">
      <c r="B299" s="40">
        <v>3639</v>
      </c>
      <c r="C299" s="41">
        <v>5156</v>
      </c>
      <c r="D299" s="41" t="s">
        <v>82</v>
      </c>
      <c r="E299" s="42">
        <v>7</v>
      </c>
      <c r="F299" s="42">
        <v>7</v>
      </c>
      <c r="G299" s="43">
        <v>7.31</v>
      </c>
      <c r="H299" s="44">
        <v>8</v>
      </c>
      <c r="I299" s="45"/>
      <c r="J299" s="45"/>
      <c r="K299" s="57">
        <f t="shared" si="13"/>
        <v>8000</v>
      </c>
    </row>
    <row r="300" spans="2:11" s="46" customFormat="1" ht="18.75" customHeight="1">
      <c r="B300" s="40">
        <v>3639</v>
      </c>
      <c r="C300" s="41">
        <v>5162</v>
      </c>
      <c r="D300" s="41" t="s">
        <v>93</v>
      </c>
      <c r="E300" s="42">
        <v>0</v>
      </c>
      <c r="F300" s="42">
        <v>0</v>
      </c>
      <c r="G300" s="43">
        <v>1</v>
      </c>
      <c r="H300" s="44">
        <v>1</v>
      </c>
      <c r="I300" s="45"/>
      <c r="J300" s="45"/>
      <c r="K300" s="57">
        <f aca="true" t="shared" si="14" ref="K300:K312">H300*1000</f>
        <v>1000</v>
      </c>
    </row>
    <row r="301" spans="2:11" s="46" customFormat="1" ht="18.75" customHeight="1">
      <c r="B301" s="40">
        <v>3639</v>
      </c>
      <c r="C301" s="41">
        <v>5169</v>
      </c>
      <c r="D301" s="41" t="s">
        <v>62</v>
      </c>
      <c r="E301" s="42">
        <v>23</v>
      </c>
      <c r="F301" s="42">
        <v>23</v>
      </c>
      <c r="G301" s="43">
        <v>35.57</v>
      </c>
      <c r="H301" s="44">
        <v>23</v>
      </c>
      <c r="I301" s="45"/>
      <c r="J301" s="45"/>
      <c r="K301" s="57">
        <f t="shared" si="14"/>
        <v>23000</v>
      </c>
    </row>
    <row r="302" spans="2:11" s="46" customFormat="1" ht="18.75" customHeight="1">
      <c r="B302" s="40">
        <v>3639</v>
      </c>
      <c r="C302" s="41">
        <v>5171</v>
      </c>
      <c r="D302" s="41" t="s">
        <v>64</v>
      </c>
      <c r="E302" s="42">
        <v>120</v>
      </c>
      <c r="F302" s="42">
        <v>120</v>
      </c>
      <c r="G302" s="43">
        <v>48.09</v>
      </c>
      <c r="H302" s="44">
        <v>20</v>
      </c>
      <c r="I302" s="45"/>
      <c r="J302" s="45"/>
      <c r="K302" s="57">
        <f t="shared" si="14"/>
        <v>20000</v>
      </c>
    </row>
    <row r="303" spans="2:11" s="46" customFormat="1" ht="18.75" customHeight="1">
      <c r="B303" s="40">
        <v>3639</v>
      </c>
      <c r="C303" s="41">
        <v>6122</v>
      </c>
      <c r="D303" s="41" t="s">
        <v>94</v>
      </c>
      <c r="E303" s="42">
        <v>50</v>
      </c>
      <c r="F303" s="42">
        <v>50</v>
      </c>
      <c r="G303" s="43">
        <v>0</v>
      </c>
      <c r="H303" s="44">
        <v>0</v>
      </c>
      <c r="I303" s="45"/>
      <c r="J303" s="45"/>
      <c r="K303" s="57">
        <f t="shared" si="14"/>
        <v>0</v>
      </c>
    </row>
    <row r="304" spans="2:11" s="46" customFormat="1" ht="18.75" customHeight="1">
      <c r="B304" s="40">
        <v>3639</v>
      </c>
      <c r="C304" s="41">
        <v>6130</v>
      </c>
      <c r="D304" s="41" t="s">
        <v>95</v>
      </c>
      <c r="E304" s="42">
        <v>390</v>
      </c>
      <c r="F304" s="42">
        <v>390</v>
      </c>
      <c r="G304" s="43">
        <v>90.63</v>
      </c>
      <c r="H304" s="44">
        <v>181</v>
      </c>
      <c r="I304" s="45" t="s">
        <v>166</v>
      </c>
      <c r="J304" s="45"/>
      <c r="K304" s="57">
        <f t="shared" si="14"/>
        <v>181000</v>
      </c>
    </row>
    <row r="305" spans="2:11" s="93" customFormat="1" ht="18.75" customHeight="1">
      <c r="B305" s="138">
        <v>3639</v>
      </c>
      <c r="C305" s="139" t="s">
        <v>19</v>
      </c>
      <c r="D305" s="139" t="s">
        <v>97</v>
      </c>
      <c r="E305" s="140">
        <f>SUM(E290:E304)</f>
        <v>1770</v>
      </c>
      <c r="F305" s="140">
        <f>SUM(F290:F304)</f>
        <v>1770</v>
      </c>
      <c r="G305" s="141">
        <f>SUM(G290:G304)</f>
        <v>1446.6</v>
      </c>
      <c r="H305" s="142">
        <f>SUM(H290:H304)</f>
        <v>1436</v>
      </c>
      <c r="I305" s="92"/>
      <c r="J305" s="92"/>
      <c r="K305" s="161">
        <f t="shared" si="14"/>
        <v>1436000</v>
      </c>
    </row>
    <row r="306" spans="2:11" s="117" customFormat="1" ht="18.75" customHeight="1">
      <c r="B306" s="118">
        <v>363</v>
      </c>
      <c r="C306" s="112" t="s">
        <v>21</v>
      </c>
      <c r="D306" s="112" t="s">
        <v>96</v>
      </c>
      <c r="E306" s="113">
        <f>E270+E276+E282+E286+E289+E305</f>
        <v>3303</v>
      </c>
      <c r="F306" s="113">
        <f>F270+F276+F282+F286+F289+F305</f>
        <v>4815.200000000001</v>
      </c>
      <c r="G306" s="114">
        <f>G270+G276+G282+G286+G289+G305</f>
        <v>4118.5</v>
      </c>
      <c r="H306" s="115">
        <f>H270+H276+H282+H286+H289+H305</f>
        <v>2886.9</v>
      </c>
      <c r="I306" s="116"/>
      <c r="J306" s="116"/>
      <c r="K306" s="162">
        <f t="shared" si="14"/>
        <v>2886900</v>
      </c>
    </row>
    <row r="307" spans="2:11" s="46" customFormat="1" ht="18.75" customHeight="1">
      <c r="B307" s="40">
        <v>3722</v>
      </c>
      <c r="C307" s="41">
        <v>5139</v>
      </c>
      <c r="D307" s="41" t="s">
        <v>71</v>
      </c>
      <c r="E307" s="42">
        <v>16</v>
      </c>
      <c r="F307" s="42">
        <v>16</v>
      </c>
      <c r="G307" s="43">
        <v>9.35</v>
      </c>
      <c r="H307" s="44">
        <v>15</v>
      </c>
      <c r="I307" s="45"/>
      <c r="J307" s="45"/>
      <c r="K307" s="57">
        <f t="shared" si="14"/>
        <v>15000</v>
      </c>
    </row>
    <row r="308" spans="2:11" s="46" customFormat="1" ht="18.75" customHeight="1">
      <c r="B308" s="40">
        <v>3722</v>
      </c>
      <c r="C308" s="41">
        <v>5169</v>
      </c>
      <c r="D308" s="41" t="s">
        <v>62</v>
      </c>
      <c r="E308" s="42">
        <v>582</v>
      </c>
      <c r="F308" s="42">
        <v>582</v>
      </c>
      <c r="G308" s="43">
        <v>699.89</v>
      </c>
      <c r="H308" s="44">
        <v>678</v>
      </c>
      <c r="I308" s="45"/>
      <c r="J308" s="45"/>
      <c r="K308" s="57">
        <f t="shared" si="14"/>
        <v>678000</v>
      </c>
    </row>
    <row r="309" spans="2:11" s="46" customFormat="1" ht="18.75" customHeight="1">
      <c r="B309" s="40">
        <v>3722</v>
      </c>
      <c r="C309" s="41">
        <v>5171</v>
      </c>
      <c r="D309" s="41" t="s">
        <v>64</v>
      </c>
      <c r="E309" s="42">
        <v>5</v>
      </c>
      <c r="F309" s="42">
        <v>5</v>
      </c>
      <c r="G309" s="43">
        <v>0</v>
      </c>
      <c r="H309" s="44">
        <v>5</v>
      </c>
      <c r="I309" s="45"/>
      <c r="J309" s="45"/>
      <c r="K309" s="57">
        <f t="shared" si="14"/>
        <v>5000</v>
      </c>
    </row>
    <row r="310" spans="2:11" s="46" customFormat="1" ht="18.75" customHeight="1">
      <c r="B310" s="40">
        <v>3722</v>
      </c>
      <c r="C310" s="41">
        <v>6121</v>
      </c>
      <c r="D310" s="41" t="s">
        <v>65</v>
      </c>
      <c r="E310" s="42">
        <v>88</v>
      </c>
      <c r="F310" s="42">
        <v>88</v>
      </c>
      <c r="G310" s="43">
        <v>0</v>
      </c>
      <c r="H310" s="44">
        <v>0</v>
      </c>
      <c r="I310" s="45"/>
      <c r="J310" s="45"/>
      <c r="K310" s="57">
        <f t="shared" si="14"/>
        <v>0</v>
      </c>
    </row>
    <row r="311" spans="2:11" s="93" customFormat="1" ht="18.75" customHeight="1">
      <c r="B311" s="138">
        <v>3722</v>
      </c>
      <c r="C311" s="139" t="s">
        <v>19</v>
      </c>
      <c r="D311" s="139" t="s">
        <v>50</v>
      </c>
      <c r="E311" s="140">
        <f>SUM(E307:E310)</f>
        <v>691</v>
      </c>
      <c r="F311" s="140">
        <f>SUM(F307:F310)</f>
        <v>691</v>
      </c>
      <c r="G311" s="141">
        <f>SUM(G307:G310)</f>
        <v>709.24</v>
      </c>
      <c r="H311" s="142">
        <f>SUM(H307:H310)</f>
        <v>698</v>
      </c>
      <c r="I311" s="92"/>
      <c r="J311" s="92"/>
      <c r="K311" s="161">
        <f t="shared" si="14"/>
        <v>698000</v>
      </c>
    </row>
    <row r="312" spans="2:11" s="117" customFormat="1" ht="18.75" customHeight="1" thickBot="1">
      <c r="B312" s="124">
        <v>372</v>
      </c>
      <c r="C312" s="125" t="s">
        <v>21</v>
      </c>
      <c r="D312" s="125" t="s">
        <v>52</v>
      </c>
      <c r="E312" s="126">
        <f>E311</f>
        <v>691</v>
      </c>
      <c r="F312" s="126">
        <f>F311</f>
        <v>691</v>
      </c>
      <c r="G312" s="127">
        <f>G311</f>
        <v>709.24</v>
      </c>
      <c r="H312" s="128">
        <f>H311</f>
        <v>698</v>
      </c>
      <c r="I312" s="116"/>
      <c r="J312" s="116"/>
      <c r="K312" s="162">
        <f t="shared" si="14"/>
        <v>698000</v>
      </c>
    </row>
    <row r="313" spans="5:11" s="5" customFormat="1" ht="18.75" customHeight="1">
      <c r="E313" s="6"/>
      <c r="F313" s="6"/>
      <c r="G313" s="6"/>
      <c r="H313" s="12"/>
      <c r="I313" s="15"/>
      <c r="J313" s="15"/>
      <c r="K313" s="12"/>
    </row>
    <row r="314" spans="5:11" s="5" customFormat="1" ht="15" thickBot="1">
      <c r="E314" s="6"/>
      <c r="F314" s="6"/>
      <c r="G314" s="6"/>
      <c r="H314" s="25"/>
      <c r="I314" s="15"/>
      <c r="J314" s="15"/>
      <c r="K314" s="25"/>
    </row>
    <row r="315" spans="2:11" s="4" customFormat="1" ht="24" customHeight="1">
      <c r="B315" s="955" t="s">
        <v>15</v>
      </c>
      <c r="C315" s="957" t="s">
        <v>16</v>
      </c>
      <c r="D315" s="957" t="s">
        <v>131</v>
      </c>
      <c r="E315" s="961" t="s">
        <v>158</v>
      </c>
      <c r="F315" s="961" t="s">
        <v>180</v>
      </c>
      <c r="G315" s="963" t="s">
        <v>130</v>
      </c>
      <c r="H315" s="959" t="s">
        <v>17</v>
      </c>
      <c r="I315" s="16"/>
      <c r="J315" s="16"/>
      <c r="K315" s="959" t="s">
        <v>202</v>
      </c>
    </row>
    <row r="316" spans="2:11" s="4" customFormat="1" ht="24" customHeight="1" thickBot="1">
      <c r="B316" s="956"/>
      <c r="C316" s="958"/>
      <c r="D316" s="958"/>
      <c r="E316" s="962"/>
      <c r="F316" s="962"/>
      <c r="G316" s="964"/>
      <c r="H316" s="960"/>
      <c r="I316" s="16"/>
      <c r="J316" s="16"/>
      <c r="K316" s="960"/>
    </row>
    <row r="317" spans="2:11" s="39" customFormat="1" ht="18.75" customHeight="1">
      <c r="B317" s="33"/>
      <c r="C317" s="34"/>
      <c r="D317" s="34"/>
      <c r="E317" s="35"/>
      <c r="F317" s="35"/>
      <c r="G317" s="36"/>
      <c r="H317" s="37"/>
      <c r="I317" s="38"/>
      <c r="J317" s="38"/>
      <c r="K317" s="37"/>
    </row>
    <row r="318" spans="2:11" s="46" customFormat="1" ht="18.75" customHeight="1">
      <c r="B318" s="52">
        <v>3745</v>
      </c>
      <c r="C318" s="53">
        <v>5021</v>
      </c>
      <c r="D318" s="53" t="s">
        <v>75</v>
      </c>
      <c r="E318" s="55">
        <v>40</v>
      </c>
      <c r="F318" s="55">
        <v>40</v>
      </c>
      <c r="G318" s="56">
        <v>60.14</v>
      </c>
      <c r="H318" s="57">
        <v>50</v>
      </c>
      <c r="I318" s="45"/>
      <c r="J318" s="45"/>
      <c r="K318" s="57">
        <f>H318*1000</f>
        <v>50000</v>
      </c>
    </row>
    <row r="319" spans="2:11" s="46" customFormat="1" ht="18.75" customHeight="1">
      <c r="B319" s="40">
        <v>3745</v>
      </c>
      <c r="C319" s="41">
        <v>5139</v>
      </c>
      <c r="D319" s="41" t="s">
        <v>71</v>
      </c>
      <c r="E319" s="42">
        <v>5</v>
      </c>
      <c r="F319" s="42">
        <v>25</v>
      </c>
      <c r="G319" s="43">
        <v>47.02</v>
      </c>
      <c r="H319" s="44">
        <v>20</v>
      </c>
      <c r="I319" s="45"/>
      <c r="J319" s="45"/>
      <c r="K319" s="57">
        <f aca="true" t="shared" si="15" ref="K319:K382">H319*1000</f>
        <v>20000</v>
      </c>
    </row>
    <row r="320" spans="2:11" s="46" customFormat="1" ht="18.75" customHeight="1">
      <c r="B320" s="40">
        <v>3745</v>
      </c>
      <c r="C320" s="41">
        <v>5156</v>
      </c>
      <c r="D320" s="41" t="s">
        <v>82</v>
      </c>
      <c r="E320" s="42">
        <v>10</v>
      </c>
      <c r="F320" s="42">
        <v>10</v>
      </c>
      <c r="G320" s="43">
        <v>13.7</v>
      </c>
      <c r="H320" s="44">
        <v>15</v>
      </c>
      <c r="I320" s="45"/>
      <c r="J320" s="45"/>
      <c r="K320" s="57">
        <f t="shared" si="15"/>
        <v>15000</v>
      </c>
    </row>
    <row r="321" spans="2:11" s="46" customFormat="1" ht="18.75" customHeight="1">
      <c r="B321" s="40">
        <v>3745</v>
      </c>
      <c r="C321" s="41">
        <v>5169</v>
      </c>
      <c r="D321" s="41" t="s">
        <v>62</v>
      </c>
      <c r="E321" s="42">
        <v>10</v>
      </c>
      <c r="F321" s="42">
        <v>10</v>
      </c>
      <c r="G321" s="43">
        <v>53</v>
      </c>
      <c r="H321" s="44">
        <v>5</v>
      </c>
      <c r="I321" s="45"/>
      <c r="J321" s="45"/>
      <c r="K321" s="57">
        <f t="shared" si="15"/>
        <v>5000</v>
      </c>
    </row>
    <row r="322" spans="2:11" s="46" customFormat="1" ht="18.75" customHeight="1">
      <c r="B322" s="40">
        <v>3745</v>
      </c>
      <c r="C322" s="41">
        <v>5171</v>
      </c>
      <c r="D322" s="41" t="s">
        <v>64</v>
      </c>
      <c r="E322" s="42">
        <v>135</v>
      </c>
      <c r="F322" s="42">
        <v>185</v>
      </c>
      <c r="G322" s="43">
        <v>177.28</v>
      </c>
      <c r="H322" s="44">
        <v>120</v>
      </c>
      <c r="I322" s="45"/>
      <c r="J322" s="45"/>
      <c r="K322" s="57">
        <f t="shared" si="15"/>
        <v>120000</v>
      </c>
    </row>
    <row r="323" spans="2:11" s="93" customFormat="1" ht="18.75" customHeight="1">
      <c r="B323" s="138">
        <v>3745</v>
      </c>
      <c r="C323" s="139" t="s">
        <v>19</v>
      </c>
      <c r="D323" s="139" t="s">
        <v>127</v>
      </c>
      <c r="E323" s="140">
        <f>SUM(E318:E322)</f>
        <v>200</v>
      </c>
      <c r="F323" s="140">
        <f>SUM(F318:F322)</f>
        <v>270</v>
      </c>
      <c r="G323" s="141">
        <f>SUM(G318:G322)</f>
        <v>351.14</v>
      </c>
      <c r="H323" s="142">
        <f>SUM(H318:H322)</f>
        <v>210</v>
      </c>
      <c r="I323" s="92"/>
      <c r="J323" s="92"/>
      <c r="K323" s="161">
        <f t="shared" si="15"/>
        <v>210000</v>
      </c>
    </row>
    <row r="324" spans="2:11" s="117" customFormat="1" ht="18.75" customHeight="1">
      <c r="B324" s="118">
        <v>374</v>
      </c>
      <c r="C324" s="112" t="s">
        <v>21</v>
      </c>
      <c r="D324" s="112" t="s">
        <v>98</v>
      </c>
      <c r="E324" s="113">
        <f>E323</f>
        <v>200</v>
      </c>
      <c r="F324" s="113">
        <f>F323</f>
        <v>270</v>
      </c>
      <c r="G324" s="114">
        <f>G323</f>
        <v>351.14</v>
      </c>
      <c r="H324" s="115">
        <f>H323</f>
        <v>210</v>
      </c>
      <c r="I324" s="116"/>
      <c r="J324" s="116"/>
      <c r="K324" s="162">
        <f t="shared" si="15"/>
        <v>210000</v>
      </c>
    </row>
    <row r="325" spans="2:11" s="46" customFormat="1" ht="18.75" customHeight="1">
      <c r="B325" s="40">
        <v>3792</v>
      </c>
      <c r="C325" s="41">
        <v>5139</v>
      </c>
      <c r="D325" s="41" t="s">
        <v>71</v>
      </c>
      <c r="E325" s="42">
        <v>0</v>
      </c>
      <c r="F325" s="42">
        <v>0</v>
      </c>
      <c r="G325" s="43">
        <v>35</v>
      </c>
      <c r="H325" s="44">
        <v>0</v>
      </c>
      <c r="I325" s="45"/>
      <c r="J325" s="45"/>
      <c r="K325" s="57">
        <f t="shared" si="15"/>
        <v>0</v>
      </c>
    </row>
    <row r="326" spans="2:11" s="46" customFormat="1" ht="18.75" customHeight="1">
      <c r="B326" s="40">
        <v>3792</v>
      </c>
      <c r="C326" s="41">
        <v>5169</v>
      </c>
      <c r="D326" s="41" t="s">
        <v>62</v>
      </c>
      <c r="E326" s="42">
        <v>0</v>
      </c>
      <c r="F326" s="42">
        <v>10</v>
      </c>
      <c r="G326" s="43">
        <v>5.6</v>
      </c>
      <c r="H326" s="44">
        <v>10</v>
      </c>
      <c r="I326" s="45"/>
      <c r="J326" s="45"/>
      <c r="K326" s="57">
        <f t="shared" si="15"/>
        <v>10000</v>
      </c>
    </row>
    <row r="327" spans="2:11" s="46" customFormat="1" ht="18.75" customHeight="1">
      <c r="B327" s="40">
        <v>3792</v>
      </c>
      <c r="C327" s="41">
        <v>5171</v>
      </c>
      <c r="D327" s="41" t="s">
        <v>64</v>
      </c>
      <c r="E327" s="42">
        <v>0</v>
      </c>
      <c r="F327" s="42">
        <v>30</v>
      </c>
      <c r="G327" s="43">
        <v>31.99</v>
      </c>
      <c r="H327" s="44">
        <v>13.2</v>
      </c>
      <c r="I327" s="45"/>
      <c r="J327" s="45"/>
      <c r="K327" s="57">
        <f t="shared" si="15"/>
        <v>13200</v>
      </c>
    </row>
    <row r="328" spans="2:11" s="93" customFormat="1" ht="18.75" customHeight="1">
      <c r="B328" s="138">
        <v>3792</v>
      </c>
      <c r="C328" s="139" t="s">
        <v>19</v>
      </c>
      <c r="D328" s="139" t="s">
        <v>99</v>
      </c>
      <c r="E328" s="140">
        <f>SUM(E325:E327)</f>
        <v>0</v>
      </c>
      <c r="F328" s="140">
        <f>SUM(F325:F327)</f>
        <v>40</v>
      </c>
      <c r="G328" s="141">
        <f>SUM(G325:G327)</f>
        <v>72.59</v>
      </c>
      <c r="H328" s="142">
        <f>SUM(H325:H327)</f>
        <v>23.2</v>
      </c>
      <c r="I328" s="92"/>
      <c r="J328" s="92"/>
      <c r="K328" s="161">
        <f t="shared" si="15"/>
        <v>23200</v>
      </c>
    </row>
    <row r="329" spans="2:11" s="117" customFormat="1" ht="18.75" customHeight="1">
      <c r="B329" s="118">
        <v>379</v>
      </c>
      <c r="C329" s="112" t="s">
        <v>21</v>
      </c>
      <c r="D329" s="112" t="s">
        <v>100</v>
      </c>
      <c r="E329" s="113">
        <f>E328</f>
        <v>0</v>
      </c>
      <c r="F329" s="113">
        <f>F328</f>
        <v>40</v>
      </c>
      <c r="G329" s="114">
        <f>G328</f>
        <v>72.59</v>
      </c>
      <c r="H329" s="115">
        <f>H328</f>
        <v>23.2</v>
      </c>
      <c r="I329" s="116"/>
      <c r="J329" s="116"/>
      <c r="K329" s="162">
        <f t="shared" si="15"/>
        <v>23200</v>
      </c>
    </row>
    <row r="330" spans="2:11" s="46" customFormat="1" ht="18.75" customHeight="1">
      <c r="B330" s="40">
        <v>4349</v>
      </c>
      <c r="C330" s="41">
        <v>5499</v>
      </c>
      <c r="D330" s="41" t="s">
        <v>104</v>
      </c>
      <c r="E330" s="42">
        <v>1</v>
      </c>
      <c r="F330" s="42">
        <v>1</v>
      </c>
      <c r="G330" s="43">
        <v>11.1</v>
      </c>
      <c r="H330" s="44">
        <v>1</v>
      </c>
      <c r="I330" s="45"/>
      <c r="J330" s="45"/>
      <c r="K330" s="57">
        <f t="shared" si="15"/>
        <v>1000</v>
      </c>
    </row>
    <row r="331" spans="2:11" s="93" customFormat="1" ht="18.75" customHeight="1">
      <c r="B331" s="138">
        <v>4349</v>
      </c>
      <c r="C331" s="139" t="s">
        <v>19</v>
      </c>
      <c r="D331" s="139" t="s">
        <v>198</v>
      </c>
      <c r="E331" s="140">
        <f aca="true" t="shared" si="16" ref="E331:H332">E330</f>
        <v>1</v>
      </c>
      <c r="F331" s="140">
        <f t="shared" si="16"/>
        <v>1</v>
      </c>
      <c r="G331" s="141">
        <f t="shared" si="16"/>
        <v>11.1</v>
      </c>
      <c r="H331" s="142">
        <f t="shared" si="16"/>
        <v>1</v>
      </c>
      <c r="I331" s="92"/>
      <c r="J331" s="92"/>
      <c r="K331" s="161">
        <f t="shared" si="15"/>
        <v>1000</v>
      </c>
    </row>
    <row r="332" spans="2:11" s="117" customFormat="1" ht="18.75" customHeight="1">
      <c r="B332" s="118">
        <v>434</v>
      </c>
      <c r="C332" s="112" t="s">
        <v>21</v>
      </c>
      <c r="D332" s="112" t="s">
        <v>105</v>
      </c>
      <c r="E332" s="113">
        <f t="shared" si="16"/>
        <v>1</v>
      </c>
      <c r="F332" s="113">
        <f t="shared" si="16"/>
        <v>1</v>
      </c>
      <c r="G332" s="114">
        <f t="shared" si="16"/>
        <v>11.1</v>
      </c>
      <c r="H332" s="115">
        <f t="shared" si="16"/>
        <v>1</v>
      </c>
      <c r="I332" s="116"/>
      <c r="J332" s="116"/>
      <c r="K332" s="162">
        <f t="shared" si="15"/>
        <v>1000</v>
      </c>
    </row>
    <row r="333" spans="2:11" s="46" customFormat="1" ht="18.75" customHeight="1">
      <c r="B333" s="40">
        <v>4351</v>
      </c>
      <c r="C333" s="41">
        <v>5011</v>
      </c>
      <c r="D333" s="41" t="s">
        <v>91</v>
      </c>
      <c r="E333" s="42">
        <v>330</v>
      </c>
      <c r="F333" s="42">
        <v>330</v>
      </c>
      <c r="G333" s="43">
        <v>357.55</v>
      </c>
      <c r="H333" s="44">
        <v>370</v>
      </c>
      <c r="I333" s="45"/>
      <c r="J333" s="45"/>
      <c r="K333" s="57">
        <f t="shared" si="15"/>
        <v>370000</v>
      </c>
    </row>
    <row r="334" spans="2:11" s="46" customFormat="1" ht="18.75" customHeight="1">
      <c r="B334" s="40">
        <v>4351</v>
      </c>
      <c r="C334" s="41">
        <v>5031</v>
      </c>
      <c r="D334" s="41" t="s">
        <v>76</v>
      </c>
      <c r="E334" s="42">
        <v>105</v>
      </c>
      <c r="F334" s="42">
        <v>105</v>
      </c>
      <c r="G334" s="43">
        <v>92.97</v>
      </c>
      <c r="H334" s="44">
        <v>90</v>
      </c>
      <c r="I334" s="45"/>
      <c r="J334" s="45"/>
      <c r="K334" s="57">
        <f t="shared" si="15"/>
        <v>90000</v>
      </c>
    </row>
    <row r="335" spans="2:11" s="46" customFormat="1" ht="18.75" customHeight="1">
      <c r="B335" s="40">
        <v>4351</v>
      </c>
      <c r="C335" s="41">
        <v>5032</v>
      </c>
      <c r="D335" s="41" t="s">
        <v>77</v>
      </c>
      <c r="E335" s="42">
        <v>40</v>
      </c>
      <c r="F335" s="42">
        <v>40</v>
      </c>
      <c r="G335" s="43">
        <v>32.18</v>
      </c>
      <c r="H335" s="44">
        <v>32</v>
      </c>
      <c r="I335" s="45"/>
      <c r="J335" s="45"/>
      <c r="K335" s="57">
        <f t="shared" si="15"/>
        <v>32000</v>
      </c>
    </row>
    <row r="336" spans="2:11" s="46" customFormat="1" ht="18.75" customHeight="1">
      <c r="B336" s="40">
        <v>4351</v>
      </c>
      <c r="C336" s="41">
        <v>5132</v>
      </c>
      <c r="D336" s="41" t="s">
        <v>92</v>
      </c>
      <c r="E336" s="42">
        <v>4</v>
      </c>
      <c r="F336" s="42">
        <v>4</v>
      </c>
      <c r="G336" s="43">
        <v>2.74</v>
      </c>
      <c r="H336" s="44">
        <v>4</v>
      </c>
      <c r="I336" s="45"/>
      <c r="J336" s="45"/>
      <c r="K336" s="57">
        <f t="shared" si="15"/>
        <v>4000</v>
      </c>
    </row>
    <row r="337" spans="2:11" s="46" customFormat="1" ht="18.75" customHeight="1">
      <c r="B337" s="40">
        <v>4351</v>
      </c>
      <c r="C337" s="41">
        <v>5137</v>
      </c>
      <c r="D337" s="41" t="s">
        <v>78</v>
      </c>
      <c r="E337" s="42">
        <v>0</v>
      </c>
      <c r="F337" s="42">
        <v>0</v>
      </c>
      <c r="G337" s="43">
        <v>14.68</v>
      </c>
      <c r="H337" s="44">
        <v>0</v>
      </c>
      <c r="I337" s="45"/>
      <c r="J337" s="45"/>
      <c r="K337" s="57">
        <f t="shared" si="15"/>
        <v>0</v>
      </c>
    </row>
    <row r="338" spans="2:11" s="46" customFormat="1" ht="18.75" customHeight="1">
      <c r="B338" s="40">
        <v>4351</v>
      </c>
      <c r="C338" s="41">
        <v>5139</v>
      </c>
      <c r="D338" s="41" t="s">
        <v>71</v>
      </c>
      <c r="E338" s="42">
        <v>2</v>
      </c>
      <c r="F338" s="42">
        <v>2</v>
      </c>
      <c r="G338" s="43">
        <v>3.83</v>
      </c>
      <c r="H338" s="44">
        <v>3</v>
      </c>
      <c r="I338" s="45"/>
      <c r="J338" s="45"/>
      <c r="K338" s="57">
        <f t="shared" si="15"/>
        <v>3000</v>
      </c>
    </row>
    <row r="339" spans="2:11" s="46" customFormat="1" ht="18.75" customHeight="1">
      <c r="B339" s="40">
        <v>4351</v>
      </c>
      <c r="C339" s="41">
        <v>5151</v>
      </c>
      <c r="D339" s="41" t="s">
        <v>88</v>
      </c>
      <c r="E339" s="42">
        <v>16</v>
      </c>
      <c r="F339" s="42">
        <v>16</v>
      </c>
      <c r="G339" s="43">
        <v>25.24</v>
      </c>
      <c r="H339" s="44">
        <v>22</v>
      </c>
      <c r="I339" s="45"/>
      <c r="J339" s="45"/>
      <c r="K339" s="57">
        <f t="shared" si="15"/>
        <v>22000</v>
      </c>
    </row>
    <row r="340" spans="2:11" s="46" customFormat="1" ht="18.75" customHeight="1">
      <c r="B340" s="40">
        <v>4351</v>
      </c>
      <c r="C340" s="41">
        <v>5154</v>
      </c>
      <c r="D340" s="41" t="s">
        <v>68</v>
      </c>
      <c r="E340" s="42">
        <v>3</v>
      </c>
      <c r="F340" s="42">
        <v>3</v>
      </c>
      <c r="G340" s="43">
        <v>1.62</v>
      </c>
      <c r="H340" s="44">
        <v>4</v>
      </c>
      <c r="I340" s="45"/>
      <c r="J340" s="45"/>
      <c r="K340" s="57">
        <f t="shared" si="15"/>
        <v>4000</v>
      </c>
    </row>
    <row r="341" spans="2:11" s="46" customFormat="1" ht="18.75" customHeight="1">
      <c r="B341" s="40">
        <v>4351</v>
      </c>
      <c r="C341" s="41">
        <v>5156</v>
      </c>
      <c r="D341" s="41" t="s">
        <v>82</v>
      </c>
      <c r="E341" s="42">
        <v>14</v>
      </c>
      <c r="F341" s="42">
        <v>14</v>
      </c>
      <c r="G341" s="43">
        <v>13.04</v>
      </c>
      <c r="H341" s="44">
        <v>14</v>
      </c>
      <c r="I341" s="45"/>
      <c r="J341" s="45"/>
      <c r="K341" s="57">
        <f t="shared" si="15"/>
        <v>14000</v>
      </c>
    </row>
    <row r="342" spans="2:11" s="46" customFormat="1" ht="18.75" customHeight="1">
      <c r="B342" s="40">
        <v>4351</v>
      </c>
      <c r="C342" s="41">
        <v>5161</v>
      </c>
      <c r="D342" s="41" t="s">
        <v>101</v>
      </c>
      <c r="E342" s="42">
        <v>0</v>
      </c>
      <c r="F342" s="42">
        <v>0</v>
      </c>
      <c r="G342" s="43">
        <v>0.04</v>
      </c>
      <c r="H342" s="44">
        <v>0</v>
      </c>
      <c r="I342" s="45"/>
      <c r="J342" s="45"/>
      <c r="K342" s="57">
        <f t="shared" si="15"/>
        <v>0</v>
      </c>
    </row>
    <row r="343" spans="2:11" s="46" customFormat="1" ht="18.75" customHeight="1">
      <c r="B343" s="40">
        <v>4351</v>
      </c>
      <c r="C343" s="41">
        <v>5162</v>
      </c>
      <c r="D343" s="41" t="s">
        <v>93</v>
      </c>
      <c r="E343" s="42">
        <v>11</v>
      </c>
      <c r="F343" s="42">
        <v>11</v>
      </c>
      <c r="G343" s="43">
        <v>12.15</v>
      </c>
      <c r="H343" s="44">
        <v>12</v>
      </c>
      <c r="I343" s="45"/>
      <c r="J343" s="45"/>
      <c r="K343" s="57">
        <f t="shared" si="15"/>
        <v>12000</v>
      </c>
    </row>
    <row r="344" spans="2:11" s="46" customFormat="1" ht="18.75" customHeight="1">
      <c r="B344" s="40">
        <v>4351</v>
      </c>
      <c r="C344" s="41">
        <v>5167</v>
      </c>
      <c r="D344" s="41" t="s">
        <v>102</v>
      </c>
      <c r="E344" s="42">
        <v>0</v>
      </c>
      <c r="F344" s="42">
        <v>0</v>
      </c>
      <c r="G344" s="43">
        <v>2</v>
      </c>
      <c r="H344" s="44">
        <v>1</v>
      </c>
      <c r="I344" s="45"/>
      <c r="J344" s="45"/>
      <c r="K344" s="57">
        <f t="shared" si="15"/>
        <v>1000</v>
      </c>
    </row>
    <row r="345" spans="2:11" s="46" customFormat="1" ht="18.75" customHeight="1">
      <c r="B345" s="40">
        <v>4351</v>
      </c>
      <c r="C345" s="41">
        <v>5169</v>
      </c>
      <c r="D345" s="41" t="s">
        <v>62</v>
      </c>
      <c r="E345" s="42">
        <v>14</v>
      </c>
      <c r="F345" s="42">
        <v>14</v>
      </c>
      <c r="G345" s="43">
        <v>0.6</v>
      </c>
      <c r="H345" s="44">
        <v>12</v>
      </c>
      <c r="I345" s="45"/>
      <c r="J345" s="45"/>
      <c r="K345" s="57">
        <f t="shared" si="15"/>
        <v>12000</v>
      </c>
    </row>
    <row r="346" spans="2:11" s="46" customFormat="1" ht="18.75" customHeight="1">
      <c r="B346" s="40">
        <v>4351</v>
      </c>
      <c r="C346" s="41">
        <v>5171</v>
      </c>
      <c r="D346" s="41" t="s">
        <v>64</v>
      </c>
      <c r="E346" s="42">
        <v>11</v>
      </c>
      <c r="F346" s="42">
        <v>11</v>
      </c>
      <c r="G346" s="43">
        <v>14.21</v>
      </c>
      <c r="H346" s="44">
        <v>15</v>
      </c>
      <c r="I346" s="45"/>
      <c r="J346" s="45"/>
      <c r="K346" s="57">
        <f t="shared" si="15"/>
        <v>15000</v>
      </c>
    </row>
    <row r="347" spans="2:11" s="46" customFormat="1" ht="18.75" customHeight="1">
      <c r="B347" s="40">
        <v>4351</v>
      </c>
      <c r="C347" s="41">
        <v>5182</v>
      </c>
      <c r="D347" s="41" t="s">
        <v>103</v>
      </c>
      <c r="E347" s="42">
        <v>0</v>
      </c>
      <c r="F347" s="42">
        <v>0</v>
      </c>
      <c r="G347" s="43">
        <v>0.25</v>
      </c>
      <c r="H347" s="44">
        <v>0</v>
      </c>
      <c r="I347" s="45"/>
      <c r="J347" s="45"/>
      <c r="K347" s="57">
        <f t="shared" si="15"/>
        <v>0</v>
      </c>
    </row>
    <row r="348" spans="2:11" s="93" customFormat="1" ht="18.75" customHeight="1">
      <c r="B348" s="138">
        <v>4351</v>
      </c>
      <c r="C348" s="139" t="s">
        <v>19</v>
      </c>
      <c r="D348" s="139" t="s">
        <v>199</v>
      </c>
      <c r="E348" s="140">
        <f>SUM(E333:E347)</f>
        <v>550</v>
      </c>
      <c r="F348" s="140">
        <f>SUM(F333:F347)</f>
        <v>550</v>
      </c>
      <c r="G348" s="141">
        <f>SUM(G333:G347)</f>
        <v>573.0999999999999</v>
      </c>
      <c r="H348" s="142">
        <f>SUM(H333:H347)</f>
        <v>579</v>
      </c>
      <c r="I348" s="92"/>
      <c r="J348" s="92"/>
      <c r="K348" s="161">
        <f t="shared" si="15"/>
        <v>579000</v>
      </c>
    </row>
    <row r="349" spans="2:11" s="117" customFormat="1" ht="18.75" customHeight="1">
      <c r="B349" s="118">
        <v>435</v>
      </c>
      <c r="C349" s="112" t="s">
        <v>21</v>
      </c>
      <c r="D349" s="112" t="s">
        <v>191</v>
      </c>
      <c r="E349" s="113">
        <f>SUM(E333:E347)</f>
        <v>550</v>
      </c>
      <c r="F349" s="113">
        <f>SUM(F333:F347)</f>
        <v>550</v>
      </c>
      <c r="G349" s="114">
        <f>SUM(G333:G347)</f>
        <v>573.0999999999999</v>
      </c>
      <c r="H349" s="115">
        <f>SUM(H333:H347)</f>
        <v>579</v>
      </c>
      <c r="I349" s="116"/>
      <c r="J349" s="116"/>
      <c r="K349" s="162">
        <f t="shared" si="15"/>
        <v>579000</v>
      </c>
    </row>
    <row r="350" spans="2:11" s="46" customFormat="1" ht="18.75" customHeight="1">
      <c r="B350" s="40">
        <v>5512</v>
      </c>
      <c r="C350" s="41">
        <v>5019</v>
      </c>
      <c r="D350" s="41" t="s">
        <v>106</v>
      </c>
      <c r="E350" s="42">
        <v>20</v>
      </c>
      <c r="F350" s="42">
        <v>20</v>
      </c>
      <c r="G350" s="43">
        <v>10.723</v>
      </c>
      <c r="H350" s="44">
        <v>15</v>
      </c>
      <c r="I350" s="45"/>
      <c r="J350" s="45"/>
      <c r="K350" s="57">
        <f t="shared" si="15"/>
        <v>15000</v>
      </c>
    </row>
    <row r="351" spans="2:11" s="46" customFormat="1" ht="18.75" customHeight="1">
      <c r="B351" s="40">
        <v>5512</v>
      </c>
      <c r="C351" s="41">
        <v>5132</v>
      </c>
      <c r="D351" s="41" t="s">
        <v>92</v>
      </c>
      <c r="E351" s="42">
        <v>20</v>
      </c>
      <c r="F351" s="42">
        <v>20</v>
      </c>
      <c r="G351" s="43">
        <v>0</v>
      </c>
      <c r="H351" s="44">
        <v>15</v>
      </c>
      <c r="I351" s="45"/>
      <c r="J351" s="45"/>
      <c r="K351" s="57">
        <f t="shared" si="15"/>
        <v>15000</v>
      </c>
    </row>
    <row r="352" spans="2:11" s="46" customFormat="1" ht="18.75" customHeight="1">
      <c r="B352" s="40">
        <v>5512</v>
      </c>
      <c r="C352" s="41">
        <v>5137</v>
      </c>
      <c r="D352" s="41" t="s">
        <v>78</v>
      </c>
      <c r="E352" s="42">
        <v>20</v>
      </c>
      <c r="F352" s="42">
        <v>20</v>
      </c>
      <c r="G352" s="43">
        <v>10.95</v>
      </c>
      <c r="H352" s="44">
        <v>16</v>
      </c>
      <c r="I352" s="45"/>
      <c r="J352" s="45"/>
      <c r="K352" s="57">
        <f t="shared" si="15"/>
        <v>16000</v>
      </c>
    </row>
    <row r="353" spans="2:11" s="46" customFormat="1" ht="18.75" customHeight="1">
      <c r="B353" s="40">
        <v>5512</v>
      </c>
      <c r="C353" s="41">
        <v>5139</v>
      </c>
      <c r="D353" s="41" t="s">
        <v>71</v>
      </c>
      <c r="E353" s="42">
        <v>10</v>
      </c>
      <c r="F353" s="42">
        <v>10</v>
      </c>
      <c r="G353" s="43">
        <v>6.66</v>
      </c>
      <c r="H353" s="44">
        <v>10</v>
      </c>
      <c r="I353" s="45"/>
      <c r="J353" s="45"/>
      <c r="K353" s="57">
        <f t="shared" si="15"/>
        <v>10000</v>
      </c>
    </row>
    <row r="354" spans="2:11" s="46" customFormat="1" ht="18.75" customHeight="1">
      <c r="B354" s="40">
        <v>5512</v>
      </c>
      <c r="C354" s="41">
        <v>5151</v>
      </c>
      <c r="D354" s="41" t="s">
        <v>88</v>
      </c>
      <c r="E354" s="42">
        <v>1</v>
      </c>
      <c r="F354" s="42">
        <v>1</v>
      </c>
      <c r="G354" s="43">
        <v>0.65</v>
      </c>
      <c r="H354" s="44">
        <v>1</v>
      </c>
      <c r="I354" s="45"/>
      <c r="J354" s="45"/>
      <c r="K354" s="57">
        <f t="shared" si="15"/>
        <v>1000</v>
      </c>
    </row>
    <row r="355" spans="2:11" s="46" customFormat="1" ht="18.75" customHeight="1">
      <c r="B355" s="40">
        <v>5512</v>
      </c>
      <c r="C355" s="41">
        <v>5154</v>
      </c>
      <c r="D355" s="41" t="s">
        <v>68</v>
      </c>
      <c r="E355" s="42">
        <v>55</v>
      </c>
      <c r="F355" s="42">
        <v>55</v>
      </c>
      <c r="G355" s="43">
        <v>72.21</v>
      </c>
      <c r="H355" s="44">
        <v>50</v>
      </c>
      <c r="I355" s="45"/>
      <c r="J355" s="45"/>
      <c r="K355" s="57">
        <f t="shared" si="15"/>
        <v>50000</v>
      </c>
    </row>
    <row r="356" spans="2:11" s="46" customFormat="1" ht="18.75" customHeight="1">
      <c r="B356" s="40">
        <v>5512</v>
      </c>
      <c r="C356" s="41">
        <v>5156</v>
      </c>
      <c r="D356" s="41" t="s">
        <v>82</v>
      </c>
      <c r="E356" s="42">
        <v>8</v>
      </c>
      <c r="F356" s="42">
        <v>8</v>
      </c>
      <c r="G356" s="43">
        <v>14.57</v>
      </c>
      <c r="H356" s="44">
        <v>8</v>
      </c>
      <c r="I356" s="45"/>
      <c r="J356" s="45"/>
      <c r="K356" s="57">
        <f t="shared" si="15"/>
        <v>8000</v>
      </c>
    </row>
    <row r="357" spans="2:11" s="46" customFormat="1" ht="18.75" customHeight="1">
      <c r="B357" s="40">
        <v>5512</v>
      </c>
      <c r="C357" s="41">
        <v>5162</v>
      </c>
      <c r="D357" s="41" t="s">
        <v>93</v>
      </c>
      <c r="E357" s="42">
        <v>8</v>
      </c>
      <c r="F357" s="42">
        <v>8</v>
      </c>
      <c r="G357" s="43">
        <v>7.77</v>
      </c>
      <c r="H357" s="44">
        <v>8</v>
      </c>
      <c r="I357" s="45"/>
      <c r="J357" s="45"/>
      <c r="K357" s="57">
        <f t="shared" si="15"/>
        <v>8000</v>
      </c>
    </row>
    <row r="358" spans="2:11" s="46" customFormat="1" ht="18.75" customHeight="1">
      <c r="B358" s="40">
        <v>5512</v>
      </c>
      <c r="C358" s="41">
        <v>5163</v>
      </c>
      <c r="D358" s="41" t="s">
        <v>107</v>
      </c>
      <c r="E358" s="42">
        <v>7</v>
      </c>
      <c r="F358" s="42">
        <v>7</v>
      </c>
      <c r="G358" s="43">
        <v>11.93</v>
      </c>
      <c r="H358" s="44">
        <v>7</v>
      </c>
      <c r="I358" s="45"/>
      <c r="J358" s="45"/>
      <c r="K358" s="57">
        <f t="shared" si="15"/>
        <v>7000</v>
      </c>
    </row>
    <row r="359" spans="2:11" s="46" customFormat="1" ht="18.75" customHeight="1">
      <c r="B359" s="40">
        <v>5512</v>
      </c>
      <c r="C359" s="41">
        <v>5167</v>
      </c>
      <c r="D359" s="41" t="s">
        <v>102</v>
      </c>
      <c r="E359" s="42">
        <v>0</v>
      </c>
      <c r="F359" s="42">
        <v>11.47</v>
      </c>
      <c r="G359" s="43">
        <v>4.95</v>
      </c>
      <c r="H359" s="44">
        <v>10</v>
      </c>
      <c r="I359" s="45"/>
      <c r="J359" s="45"/>
      <c r="K359" s="57">
        <f t="shared" si="15"/>
        <v>10000</v>
      </c>
    </row>
    <row r="360" spans="2:11" s="46" customFormat="1" ht="18.75" customHeight="1">
      <c r="B360" s="40">
        <v>5512</v>
      </c>
      <c r="C360" s="41">
        <v>5169</v>
      </c>
      <c r="D360" s="41" t="s">
        <v>62</v>
      </c>
      <c r="E360" s="42">
        <v>0</v>
      </c>
      <c r="F360" s="42">
        <v>0</v>
      </c>
      <c r="G360" s="43">
        <v>7.63</v>
      </c>
      <c r="H360" s="44">
        <v>6</v>
      </c>
      <c r="I360" s="45"/>
      <c r="J360" s="45"/>
      <c r="K360" s="57">
        <f t="shared" si="15"/>
        <v>6000</v>
      </c>
    </row>
    <row r="361" spans="2:11" s="46" customFormat="1" ht="18.75" customHeight="1">
      <c r="B361" s="40">
        <v>5512</v>
      </c>
      <c r="C361" s="41">
        <v>5171</v>
      </c>
      <c r="D361" s="41" t="s">
        <v>64</v>
      </c>
      <c r="E361" s="42">
        <v>20</v>
      </c>
      <c r="F361" s="42">
        <v>75</v>
      </c>
      <c r="G361" s="43">
        <v>68.35</v>
      </c>
      <c r="H361" s="44">
        <v>22</v>
      </c>
      <c r="I361" s="45"/>
      <c r="J361" s="45"/>
      <c r="K361" s="57">
        <f t="shared" si="15"/>
        <v>22000</v>
      </c>
    </row>
    <row r="362" spans="2:11" s="93" customFormat="1" ht="18.75" customHeight="1">
      <c r="B362" s="138">
        <v>5512</v>
      </c>
      <c r="C362" s="139" t="s">
        <v>19</v>
      </c>
      <c r="D362" s="139" t="s">
        <v>108</v>
      </c>
      <c r="E362" s="140">
        <f>SUM(E350:E361)</f>
        <v>169</v>
      </c>
      <c r="F362" s="140">
        <f>SUM(F350:F361)</f>
        <v>235.47</v>
      </c>
      <c r="G362" s="141">
        <f>SUM(G350:G361)</f>
        <v>216.39299999999997</v>
      </c>
      <c r="H362" s="142">
        <f>SUM(H350:H361)</f>
        <v>168</v>
      </c>
      <c r="I362" s="92"/>
      <c r="J362" s="92"/>
      <c r="K362" s="161">
        <f t="shared" si="15"/>
        <v>168000</v>
      </c>
    </row>
    <row r="363" spans="2:11" s="117" customFormat="1" ht="18.75" customHeight="1">
      <c r="B363" s="118">
        <v>551</v>
      </c>
      <c r="C363" s="112" t="s">
        <v>21</v>
      </c>
      <c r="D363" s="112" t="s">
        <v>108</v>
      </c>
      <c r="E363" s="113">
        <f>E362</f>
        <v>169</v>
      </c>
      <c r="F363" s="113">
        <f>F362</f>
        <v>235.47</v>
      </c>
      <c r="G363" s="114">
        <f>G362</f>
        <v>216.39299999999997</v>
      </c>
      <c r="H363" s="115">
        <f>H362</f>
        <v>168</v>
      </c>
      <c r="I363" s="116"/>
      <c r="J363" s="116"/>
      <c r="K363" s="162">
        <f t="shared" si="15"/>
        <v>168000</v>
      </c>
    </row>
    <row r="364" spans="2:11" s="46" customFormat="1" ht="18.75" customHeight="1">
      <c r="B364" s="40">
        <v>6112</v>
      </c>
      <c r="C364" s="41">
        <v>5023</v>
      </c>
      <c r="D364" s="41" t="s">
        <v>109</v>
      </c>
      <c r="E364" s="42">
        <v>720</v>
      </c>
      <c r="F364" s="42">
        <v>720</v>
      </c>
      <c r="G364" s="43">
        <v>678.34</v>
      </c>
      <c r="H364" s="44">
        <v>880</v>
      </c>
      <c r="I364" s="45"/>
      <c r="J364" s="45"/>
      <c r="K364" s="57">
        <f t="shared" si="15"/>
        <v>880000</v>
      </c>
    </row>
    <row r="365" spans="2:11" s="46" customFormat="1" ht="18.75" customHeight="1">
      <c r="B365" s="40">
        <v>6112</v>
      </c>
      <c r="C365" s="41">
        <v>5029</v>
      </c>
      <c r="D365" s="41" t="s">
        <v>110</v>
      </c>
      <c r="E365" s="42">
        <v>0</v>
      </c>
      <c r="F365" s="42">
        <v>0</v>
      </c>
      <c r="G365" s="43">
        <v>18.98</v>
      </c>
      <c r="H365" s="44">
        <v>0</v>
      </c>
      <c r="I365" s="45"/>
      <c r="J365" s="45"/>
      <c r="K365" s="57">
        <f t="shared" si="15"/>
        <v>0</v>
      </c>
    </row>
    <row r="366" spans="2:11" s="46" customFormat="1" ht="18.75" customHeight="1">
      <c r="B366" s="40">
        <v>6112</v>
      </c>
      <c r="C366" s="41">
        <v>5031</v>
      </c>
      <c r="D366" s="41" t="s">
        <v>76</v>
      </c>
      <c r="E366" s="42">
        <v>131</v>
      </c>
      <c r="F366" s="42">
        <v>131</v>
      </c>
      <c r="G366" s="43">
        <v>141.36</v>
      </c>
      <c r="H366" s="44">
        <v>140</v>
      </c>
      <c r="I366" s="45"/>
      <c r="J366" s="45"/>
      <c r="K366" s="57">
        <f t="shared" si="15"/>
        <v>140000</v>
      </c>
    </row>
    <row r="367" spans="2:11" s="46" customFormat="1" ht="18.75" customHeight="1">
      <c r="B367" s="40">
        <v>6112</v>
      </c>
      <c r="C367" s="41">
        <v>5032</v>
      </c>
      <c r="D367" s="41" t="s">
        <v>77</v>
      </c>
      <c r="E367" s="42">
        <v>45</v>
      </c>
      <c r="F367" s="42">
        <v>45</v>
      </c>
      <c r="G367" s="43">
        <v>48.92</v>
      </c>
      <c r="H367" s="44">
        <v>48</v>
      </c>
      <c r="I367" s="45"/>
      <c r="J367" s="45"/>
      <c r="K367" s="57">
        <f t="shared" si="15"/>
        <v>48000</v>
      </c>
    </row>
    <row r="368" spans="2:11" s="93" customFormat="1" ht="18.75" customHeight="1">
      <c r="B368" s="138">
        <v>6112</v>
      </c>
      <c r="C368" s="139" t="s">
        <v>19</v>
      </c>
      <c r="D368" s="139" t="s">
        <v>111</v>
      </c>
      <c r="E368" s="140">
        <f>SUM(E364:E367)</f>
        <v>896</v>
      </c>
      <c r="F368" s="140">
        <f>SUM(F364:F367)</f>
        <v>896</v>
      </c>
      <c r="G368" s="141">
        <f>SUM(G364:G367)</f>
        <v>887.6</v>
      </c>
      <c r="H368" s="142">
        <f>SUM(H364:H367)</f>
        <v>1068</v>
      </c>
      <c r="I368" s="92"/>
      <c r="J368" s="92"/>
      <c r="K368" s="161">
        <f t="shared" si="15"/>
        <v>1068000</v>
      </c>
    </row>
    <row r="369" spans="2:11" s="46" customFormat="1" ht="18.75" customHeight="1">
      <c r="B369" s="40">
        <v>6114</v>
      </c>
      <c r="C369" s="41">
        <v>5021</v>
      </c>
      <c r="D369" s="41" t="s">
        <v>75</v>
      </c>
      <c r="E369" s="42">
        <v>0</v>
      </c>
      <c r="F369" s="42">
        <v>0</v>
      </c>
      <c r="G369" s="43">
        <v>13.14</v>
      </c>
      <c r="H369" s="44">
        <v>0</v>
      </c>
      <c r="I369" s="45"/>
      <c r="J369" s="45"/>
      <c r="K369" s="57">
        <f t="shared" si="15"/>
        <v>0</v>
      </c>
    </row>
    <row r="370" spans="2:11" s="46" customFormat="1" ht="18.75" customHeight="1">
      <c r="B370" s="40">
        <v>6114</v>
      </c>
      <c r="C370" s="41">
        <v>5139</v>
      </c>
      <c r="D370" s="41" t="s">
        <v>71</v>
      </c>
      <c r="E370" s="42">
        <v>0</v>
      </c>
      <c r="F370" s="42">
        <v>35.4</v>
      </c>
      <c r="G370" s="43">
        <v>3.96</v>
      </c>
      <c r="H370" s="44">
        <v>0</v>
      </c>
      <c r="I370" s="45"/>
      <c r="J370" s="45"/>
      <c r="K370" s="57">
        <f t="shared" si="15"/>
        <v>0</v>
      </c>
    </row>
    <row r="371" spans="2:11" s="46" customFormat="1" ht="18.75" customHeight="1">
      <c r="B371" s="40">
        <v>6114</v>
      </c>
      <c r="C371" s="41">
        <v>5153</v>
      </c>
      <c r="D371" s="41" t="s">
        <v>73</v>
      </c>
      <c r="E371" s="42">
        <v>0</v>
      </c>
      <c r="F371" s="42">
        <v>0</v>
      </c>
      <c r="G371" s="43">
        <v>0.3</v>
      </c>
      <c r="H371" s="44">
        <v>0</v>
      </c>
      <c r="I371" s="45"/>
      <c r="J371" s="45"/>
      <c r="K371" s="57">
        <f t="shared" si="15"/>
        <v>0</v>
      </c>
    </row>
    <row r="372" spans="2:11" s="46" customFormat="1" ht="18.75" customHeight="1">
      <c r="B372" s="40">
        <v>6114</v>
      </c>
      <c r="C372" s="41">
        <v>5154</v>
      </c>
      <c r="D372" s="41" t="s">
        <v>68</v>
      </c>
      <c r="E372" s="42">
        <v>0</v>
      </c>
      <c r="F372" s="42">
        <v>0</v>
      </c>
      <c r="G372" s="43">
        <v>0.7</v>
      </c>
      <c r="H372" s="44">
        <v>0</v>
      </c>
      <c r="I372" s="45"/>
      <c r="J372" s="45"/>
      <c r="K372" s="57">
        <f t="shared" si="15"/>
        <v>0</v>
      </c>
    </row>
    <row r="373" spans="2:11" s="46" customFormat="1" ht="18.75" customHeight="1">
      <c r="B373" s="40">
        <v>6114</v>
      </c>
      <c r="C373" s="41">
        <v>5162</v>
      </c>
      <c r="D373" s="41" t="s">
        <v>93</v>
      </c>
      <c r="E373" s="42">
        <v>0</v>
      </c>
      <c r="F373" s="42">
        <v>0</v>
      </c>
      <c r="G373" s="43">
        <v>0.3</v>
      </c>
      <c r="H373" s="44">
        <v>0</v>
      </c>
      <c r="I373" s="45"/>
      <c r="J373" s="45"/>
      <c r="K373" s="57">
        <f t="shared" si="15"/>
        <v>0</v>
      </c>
    </row>
    <row r="374" spans="2:11" s="46" customFormat="1" ht="18.75" customHeight="1">
      <c r="B374" s="40">
        <v>6114</v>
      </c>
      <c r="C374" s="41">
        <v>5175</v>
      </c>
      <c r="D374" s="41" t="s">
        <v>84</v>
      </c>
      <c r="E374" s="42">
        <v>0</v>
      </c>
      <c r="F374" s="42">
        <v>0</v>
      </c>
      <c r="G374" s="43">
        <v>4.32</v>
      </c>
      <c r="H374" s="44">
        <v>0</v>
      </c>
      <c r="I374" s="45"/>
      <c r="J374" s="45"/>
      <c r="K374" s="57">
        <f t="shared" si="15"/>
        <v>0</v>
      </c>
    </row>
    <row r="375" spans="2:11" s="93" customFormat="1" ht="18.75" customHeight="1">
      <c r="B375" s="138">
        <v>6114</v>
      </c>
      <c r="C375" s="139" t="s">
        <v>19</v>
      </c>
      <c r="D375" s="139" t="s">
        <v>112</v>
      </c>
      <c r="E375" s="140">
        <f>SUM(E369:E374)</f>
        <v>0</v>
      </c>
      <c r="F375" s="140">
        <f>SUM(F369:F374)</f>
        <v>35.4</v>
      </c>
      <c r="G375" s="141">
        <f>SUM(G369:G374)</f>
        <v>22.720000000000002</v>
      </c>
      <c r="H375" s="142">
        <f>SUM(H369:H374)</f>
        <v>0</v>
      </c>
      <c r="I375" s="92"/>
      <c r="J375" s="92"/>
      <c r="K375" s="161">
        <f t="shared" si="15"/>
        <v>0</v>
      </c>
    </row>
    <row r="376" spans="2:11" s="46" customFormat="1" ht="18.75" customHeight="1">
      <c r="B376" s="40">
        <v>6115</v>
      </c>
      <c r="C376" s="41">
        <v>5021</v>
      </c>
      <c r="D376" s="41" t="s">
        <v>75</v>
      </c>
      <c r="E376" s="42">
        <v>0</v>
      </c>
      <c r="F376" s="42">
        <v>0</v>
      </c>
      <c r="G376" s="43">
        <v>13.15</v>
      </c>
      <c r="H376" s="44">
        <v>0</v>
      </c>
      <c r="I376" s="45"/>
      <c r="J376" s="45"/>
      <c r="K376" s="57">
        <f t="shared" si="15"/>
        <v>0</v>
      </c>
    </row>
    <row r="377" spans="2:11" s="46" customFormat="1" ht="18.75" customHeight="1">
      <c r="B377" s="40">
        <v>6115</v>
      </c>
      <c r="C377" s="41">
        <v>5139</v>
      </c>
      <c r="D377" s="41" t="s">
        <v>71</v>
      </c>
      <c r="E377" s="42">
        <v>0</v>
      </c>
      <c r="F377" s="42">
        <v>40</v>
      </c>
      <c r="G377" s="43">
        <v>9.68</v>
      </c>
      <c r="H377" s="44">
        <v>0</v>
      </c>
      <c r="I377" s="45"/>
      <c r="J377" s="45"/>
      <c r="K377" s="57">
        <f t="shared" si="15"/>
        <v>0</v>
      </c>
    </row>
    <row r="378" spans="2:11" s="46" customFormat="1" ht="18.75" customHeight="1">
      <c r="B378" s="40">
        <v>6115</v>
      </c>
      <c r="C378" s="41">
        <v>5153</v>
      </c>
      <c r="D378" s="41" t="s">
        <v>73</v>
      </c>
      <c r="E378" s="42">
        <v>0</v>
      </c>
      <c r="F378" s="42">
        <v>0</v>
      </c>
      <c r="G378" s="43">
        <v>0.9</v>
      </c>
      <c r="H378" s="44">
        <v>0</v>
      </c>
      <c r="I378" s="45"/>
      <c r="J378" s="45"/>
      <c r="K378" s="57">
        <f t="shared" si="15"/>
        <v>0</v>
      </c>
    </row>
    <row r="379" spans="2:11" s="46" customFormat="1" ht="18.75" customHeight="1">
      <c r="B379" s="40">
        <v>6115</v>
      </c>
      <c r="C379" s="41">
        <v>5154</v>
      </c>
      <c r="D379" s="41" t="s">
        <v>68</v>
      </c>
      <c r="E379" s="42">
        <v>0</v>
      </c>
      <c r="F379" s="42">
        <v>0</v>
      </c>
      <c r="G379" s="43">
        <v>1</v>
      </c>
      <c r="H379" s="44">
        <v>0</v>
      </c>
      <c r="I379" s="45"/>
      <c r="J379" s="45"/>
      <c r="K379" s="57">
        <f t="shared" si="15"/>
        <v>0</v>
      </c>
    </row>
    <row r="380" spans="2:11" s="46" customFormat="1" ht="18.75" customHeight="1">
      <c r="B380" s="40">
        <v>6115</v>
      </c>
      <c r="C380" s="41">
        <v>5162</v>
      </c>
      <c r="D380" s="41" t="s">
        <v>93</v>
      </c>
      <c r="E380" s="42">
        <v>0</v>
      </c>
      <c r="F380" s="42">
        <v>0</v>
      </c>
      <c r="G380" s="43">
        <v>0.5</v>
      </c>
      <c r="H380" s="44">
        <v>0</v>
      </c>
      <c r="I380" s="45"/>
      <c r="J380" s="45"/>
      <c r="K380" s="57">
        <f t="shared" si="15"/>
        <v>0</v>
      </c>
    </row>
    <row r="381" spans="2:11" s="46" customFormat="1" ht="18.75" customHeight="1">
      <c r="B381" s="40">
        <v>6115</v>
      </c>
      <c r="C381" s="41">
        <v>5169</v>
      </c>
      <c r="D381" s="41" t="s">
        <v>62</v>
      </c>
      <c r="E381" s="42">
        <v>0</v>
      </c>
      <c r="F381" s="42">
        <v>0</v>
      </c>
      <c r="G381" s="43">
        <v>1.44</v>
      </c>
      <c r="H381" s="44">
        <v>0</v>
      </c>
      <c r="I381" s="45"/>
      <c r="J381" s="45"/>
      <c r="K381" s="57">
        <f t="shared" si="15"/>
        <v>0</v>
      </c>
    </row>
    <row r="382" spans="2:11" s="46" customFormat="1" ht="18.75" customHeight="1">
      <c r="B382" s="40">
        <v>6115</v>
      </c>
      <c r="C382" s="41">
        <v>5171</v>
      </c>
      <c r="D382" s="41" t="s">
        <v>64</v>
      </c>
      <c r="E382" s="42">
        <v>0</v>
      </c>
      <c r="F382" s="42">
        <v>0</v>
      </c>
      <c r="G382" s="43">
        <v>14.98</v>
      </c>
      <c r="H382" s="44">
        <v>0</v>
      </c>
      <c r="I382" s="45"/>
      <c r="J382" s="45"/>
      <c r="K382" s="57">
        <f t="shared" si="15"/>
        <v>0</v>
      </c>
    </row>
    <row r="383" spans="2:11" s="46" customFormat="1" ht="18.75" customHeight="1">
      <c r="B383" s="40">
        <v>6115</v>
      </c>
      <c r="C383" s="41">
        <v>5175</v>
      </c>
      <c r="D383" s="41" t="s">
        <v>84</v>
      </c>
      <c r="E383" s="42">
        <v>0</v>
      </c>
      <c r="F383" s="42">
        <v>0</v>
      </c>
      <c r="G383" s="43">
        <v>6.08</v>
      </c>
      <c r="H383" s="44">
        <v>0</v>
      </c>
      <c r="I383" s="45"/>
      <c r="J383" s="45"/>
      <c r="K383" s="57">
        <f>H383*1000</f>
        <v>0</v>
      </c>
    </row>
    <row r="384" spans="2:11" s="93" customFormat="1" ht="18.75" customHeight="1">
      <c r="B384" s="138">
        <v>6115</v>
      </c>
      <c r="C384" s="139" t="s">
        <v>19</v>
      </c>
      <c r="D384" s="139" t="s">
        <v>113</v>
      </c>
      <c r="E384" s="140">
        <f>SUM(E376:E383)</f>
        <v>0</v>
      </c>
      <c r="F384" s="140">
        <f>SUM(F376:F383)</f>
        <v>40</v>
      </c>
      <c r="G384" s="141">
        <f>SUM(G376:G383)</f>
        <v>47.73</v>
      </c>
      <c r="H384" s="142">
        <f>SUM(H376:H383)</f>
        <v>0</v>
      </c>
      <c r="I384" s="92"/>
      <c r="J384" s="92"/>
      <c r="K384" s="161">
        <f>H384*1000</f>
        <v>0</v>
      </c>
    </row>
    <row r="385" spans="2:11" s="117" customFormat="1" ht="18.75" customHeight="1" thickBot="1">
      <c r="B385" s="124">
        <v>611</v>
      </c>
      <c r="C385" s="125" t="s">
        <v>21</v>
      </c>
      <c r="D385" s="125" t="s">
        <v>114</v>
      </c>
      <c r="E385" s="126">
        <f>E368+E375+E384</f>
        <v>896</v>
      </c>
      <c r="F385" s="126">
        <f>F368+F375+F384</f>
        <v>971.4</v>
      </c>
      <c r="G385" s="127">
        <f>G368+G375+G384</f>
        <v>958.0500000000001</v>
      </c>
      <c r="H385" s="128">
        <f>H368+H375+H384</f>
        <v>1068</v>
      </c>
      <c r="I385" s="116"/>
      <c r="J385" s="116"/>
      <c r="K385" s="162">
        <f>H385*1000</f>
        <v>1068000</v>
      </c>
    </row>
    <row r="386" spans="5:11" s="5" customFormat="1" ht="18.75" customHeight="1">
      <c r="E386" s="6"/>
      <c r="F386" s="6"/>
      <c r="G386" s="6"/>
      <c r="H386" s="12"/>
      <c r="I386" s="15"/>
      <c r="J386" s="15"/>
      <c r="K386" s="12"/>
    </row>
    <row r="387" spans="5:11" s="5" customFormat="1" ht="15" thickBot="1">
      <c r="E387" s="6"/>
      <c r="F387" s="6"/>
      <c r="G387" s="6"/>
      <c r="H387" s="25"/>
      <c r="I387" s="15"/>
      <c r="J387" s="15"/>
      <c r="K387" s="25"/>
    </row>
    <row r="388" spans="2:11" s="4" customFormat="1" ht="24" customHeight="1">
      <c r="B388" s="955" t="s">
        <v>15</v>
      </c>
      <c r="C388" s="957" t="s">
        <v>16</v>
      </c>
      <c r="D388" s="957" t="s">
        <v>131</v>
      </c>
      <c r="E388" s="961" t="s">
        <v>158</v>
      </c>
      <c r="F388" s="961" t="s">
        <v>180</v>
      </c>
      <c r="G388" s="963" t="s">
        <v>130</v>
      </c>
      <c r="H388" s="959" t="s">
        <v>17</v>
      </c>
      <c r="I388" s="16"/>
      <c r="J388" s="16"/>
      <c r="K388" s="959" t="s">
        <v>202</v>
      </c>
    </row>
    <row r="389" spans="2:11" s="4" customFormat="1" ht="24" customHeight="1" thickBot="1">
      <c r="B389" s="956"/>
      <c r="C389" s="958"/>
      <c r="D389" s="958"/>
      <c r="E389" s="962"/>
      <c r="F389" s="962"/>
      <c r="G389" s="964"/>
      <c r="H389" s="960"/>
      <c r="I389" s="16"/>
      <c r="J389" s="16"/>
      <c r="K389" s="960"/>
    </row>
    <row r="390" spans="2:11" s="39" customFormat="1" ht="18.75" customHeight="1">
      <c r="B390" s="33"/>
      <c r="C390" s="34"/>
      <c r="D390" s="34"/>
      <c r="E390" s="35"/>
      <c r="F390" s="35"/>
      <c r="G390" s="36"/>
      <c r="H390" s="37"/>
      <c r="I390" s="38"/>
      <c r="J390" s="38"/>
      <c r="K390" s="37"/>
    </row>
    <row r="391" spans="2:11" s="46" customFormat="1" ht="18.75" customHeight="1">
      <c r="B391" s="52">
        <v>6171</v>
      </c>
      <c r="C391" s="53">
        <v>5011</v>
      </c>
      <c r="D391" s="53" t="s">
        <v>91</v>
      </c>
      <c r="E391" s="55">
        <v>1800</v>
      </c>
      <c r="F391" s="55">
        <v>1800</v>
      </c>
      <c r="G391" s="56">
        <v>1799.6</v>
      </c>
      <c r="H391" s="57">
        <v>2130</v>
      </c>
      <c r="I391" s="45"/>
      <c r="J391" s="45"/>
      <c r="K391" s="57">
        <f>H391*1000</f>
        <v>2130000</v>
      </c>
    </row>
    <row r="392" spans="2:11" s="46" customFormat="1" ht="18.75" customHeight="1">
      <c r="B392" s="40">
        <v>6171</v>
      </c>
      <c r="C392" s="41">
        <v>5021</v>
      </c>
      <c r="D392" s="41" t="s">
        <v>75</v>
      </c>
      <c r="E392" s="42">
        <v>10</v>
      </c>
      <c r="F392" s="42">
        <v>10</v>
      </c>
      <c r="G392" s="43">
        <v>0</v>
      </c>
      <c r="H392" s="44">
        <v>5</v>
      </c>
      <c r="I392" s="45"/>
      <c r="J392" s="45"/>
      <c r="K392" s="57">
        <f aca="true" t="shared" si="17" ref="K392:K453">H392*1000</f>
        <v>5000</v>
      </c>
    </row>
    <row r="393" spans="2:11" s="46" customFormat="1" ht="18.75" customHeight="1">
      <c r="B393" s="40">
        <v>6171</v>
      </c>
      <c r="C393" s="41">
        <v>5031</v>
      </c>
      <c r="D393" s="41" t="s">
        <v>76</v>
      </c>
      <c r="E393" s="42">
        <v>470</v>
      </c>
      <c r="F393" s="42">
        <v>470</v>
      </c>
      <c r="G393" s="43">
        <v>467.9</v>
      </c>
      <c r="H393" s="44">
        <v>554</v>
      </c>
      <c r="I393" s="45"/>
      <c r="J393" s="45"/>
      <c r="K393" s="57">
        <f t="shared" si="17"/>
        <v>554000</v>
      </c>
    </row>
    <row r="394" spans="2:11" s="46" customFormat="1" ht="18.75" customHeight="1">
      <c r="B394" s="40">
        <v>6171</v>
      </c>
      <c r="C394" s="41">
        <v>5032</v>
      </c>
      <c r="D394" s="41" t="s">
        <v>77</v>
      </c>
      <c r="E394" s="42">
        <v>163</v>
      </c>
      <c r="F394" s="42">
        <v>163</v>
      </c>
      <c r="G394" s="43">
        <v>161.96</v>
      </c>
      <c r="H394" s="44">
        <v>192</v>
      </c>
      <c r="I394" s="45"/>
      <c r="J394" s="45"/>
      <c r="K394" s="57">
        <f t="shared" si="17"/>
        <v>192000</v>
      </c>
    </row>
    <row r="395" spans="2:11" s="46" customFormat="1" ht="18.75" customHeight="1">
      <c r="B395" s="40">
        <v>6171</v>
      </c>
      <c r="C395" s="41">
        <v>5038</v>
      </c>
      <c r="D395" s="41" t="s">
        <v>115</v>
      </c>
      <c r="E395" s="42">
        <v>12</v>
      </c>
      <c r="F395" s="42">
        <v>12</v>
      </c>
      <c r="G395" s="43">
        <v>13.92</v>
      </c>
      <c r="H395" s="44">
        <v>14</v>
      </c>
      <c r="I395" s="45"/>
      <c r="J395" s="45"/>
      <c r="K395" s="57">
        <f t="shared" si="17"/>
        <v>14000</v>
      </c>
    </row>
    <row r="396" spans="2:11" s="46" customFormat="1" ht="18.75" customHeight="1">
      <c r="B396" s="40">
        <v>6171</v>
      </c>
      <c r="C396" s="41">
        <v>5132</v>
      </c>
      <c r="D396" s="41" t="s">
        <v>92</v>
      </c>
      <c r="E396" s="42">
        <v>1</v>
      </c>
      <c r="F396" s="42">
        <v>1</v>
      </c>
      <c r="G396" s="43">
        <v>0.1</v>
      </c>
      <c r="H396" s="44">
        <v>1</v>
      </c>
      <c r="I396" s="45"/>
      <c r="J396" s="45"/>
      <c r="K396" s="57">
        <f t="shared" si="17"/>
        <v>1000</v>
      </c>
    </row>
    <row r="397" spans="2:11" s="46" customFormat="1" ht="18.75" customHeight="1">
      <c r="B397" s="40">
        <v>6171</v>
      </c>
      <c r="C397" s="41">
        <v>5136</v>
      </c>
      <c r="D397" s="41" t="s">
        <v>63</v>
      </c>
      <c r="E397" s="42">
        <v>26</v>
      </c>
      <c r="F397" s="42">
        <v>26</v>
      </c>
      <c r="G397" s="43">
        <v>55.86</v>
      </c>
      <c r="H397" s="44">
        <v>32</v>
      </c>
      <c r="I397" s="45"/>
      <c r="J397" s="45"/>
      <c r="K397" s="57">
        <f t="shared" si="17"/>
        <v>32000</v>
      </c>
    </row>
    <row r="398" spans="2:11" s="46" customFormat="1" ht="18.75" customHeight="1">
      <c r="B398" s="40">
        <v>6171</v>
      </c>
      <c r="C398" s="41">
        <v>5137</v>
      </c>
      <c r="D398" s="41" t="s">
        <v>78</v>
      </c>
      <c r="E398" s="42">
        <v>20</v>
      </c>
      <c r="F398" s="42">
        <v>20</v>
      </c>
      <c r="G398" s="43">
        <v>93.16</v>
      </c>
      <c r="H398" s="44">
        <v>27</v>
      </c>
      <c r="I398" s="45"/>
      <c r="J398" s="45"/>
      <c r="K398" s="57">
        <f t="shared" si="17"/>
        <v>27000</v>
      </c>
    </row>
    <row r="399" spans="2:11" s="46" customFormat="1" ht="18.75" customHeight="1">
      <c r="B399" s="40">
        <v>6171</v>
      </c>
      <c r="C399" s="41">
        <v>5139</v>
      </c>
      <c r="D399" s="41" t="s">
        <v>71</v>
      </c>
      <c r="E399" s="42">
        <v>90</v>
      </c>
      <c r="F399" s="42">
        <v>91.2</v>
      </c>
      <c r="G399" s="43">
        <v>99.66</v>
      </c>
      <c r="H399" s="44">
        <v>100</v>
      </c>
      <c r="I399" s="45"/>
      <c r="J399" s="45"/>
      <c r="K399" s="57">
        <f t="shared" si="17"/>
        <v>100000</v>
      </c>
    </row>
    <row r="400" spans="2:11" s="46" customFormat="1" ht="18.75" customHeight="1">
      <c r="B400" s="40">
        <v>6171</v>
      </c>
      <c r="C400" s="41">
        <v>5151</v>
      </c>
      <c r="D400" s="41" t="s">
        <v>88</v>
      </c>
      <c r="E400" s="42">
        <v>42</v>
      </c>
      <c r="F400" s="42">
        <v>42</v>
      </c>
      <c r="G400" s="43">
        <v>73.91</v>
      </c>
      <c r="H400" s="44">
        <v>55</v>
      </c>
      <c r="I400" s="45"/>
      <c r="J400" s="45"/>
      <c r="K400" s="57">
        <f t="shared" si="17"/>
        <v>55000</v>
      </c>
    </row>
    <row r="401" spans="2:11" s="46" customFormat="1" ht="18.75" customHeight="1">
      <c r="B401" s="40">
        <v>6171</v>
      </c>
      <c r="C401" s="41">
        <v>5153</v>
      </c>
      <c r="D401" s="41" t="s">
        <v>73</v>
      </c>
      <c r="E401" s="42">
        <v>60</v>
      </c>
      <c r="F401" s="42">
        <v>60</v>
      </c>
      <c r="G401" s="43">
        <v>70.88</v>
      </c>
      <c r="H401" s="44">
        <v>70</v>
      </c>
      <c r="I401" s="45"/>
      <c r="J401" s="45"/>
      <c r="K401" s="57">
        <f t="shared" si="17"/>
        <v>70000</v>
      </c>
    </row>
    <row r="402" spans="2:11" s="46" customFormat="1" ht="18.75" customHeight="1">
      <c r="B402" s="40">
        <v>6171</v>
      </c>
      <c r="C402" s="41">
        <v>5154</v>
      </c>
      <c r="D402" s="41" t="s">
        <v>68</v>
      </c>
      <c r="E402" s="42">
        <v>44</v>
      </c>
      <c r="F402" s="42">
        <v>44</v>
      </c>
      <c r="G402" s="43">
        <v>51.34</v>
      </c>
      <c r="H402" s="44">
        <v>60</v>
      </c>
      <c r="I402" s="45"/>
      <c r="J402" s="45"/>
      <c r="K402" s="57">
        <f t="shared" si="17"/>
        <v>60000</v>
      </c>
    </row>
    <row r="403" spans="2:11" s="46" customFormat="1" ht="18.75" customHeight="1">
      <c r="B403" s="40">
        <v>6171</v>
      </c>
      <c r="C403" s="41">
        <v>5156</v>
      </c>
      <c r="D403" s="41" t="s">
        <v>82</v>
      </c>
      <c r="E403" s="42">
        <v>48</v>
      </c>
      <c r="F403" s="42">
        <v>48</v>
      </c>
      <c r="G403" s="43">
        <v>34.2</v>
      </c>
      <c r="H403" s="44">
        <v>40</v>
      </c>
      <c r="I403" s="45"/>
      <c r="J403" s="45"/>
      <c r="K403" s="57">
        <f t="shared" si="17"/>
        <v>40000</v>
      </c>
    </row>
    <row r="404" spans="2:11" s="46" customFormat="1" ht="18.75" customHeight="1">
      <c r="B404" s="40">
        <v>6171</v>
      </c>
      <c r="C404" s="41">
        <v>5161</v>
      </c>
      <c r="D404" s="41" t="s">
        <v>101</v>
      </c>
      <c r="E404" s="42">
        <v>45</v>
      </c>
      <c r="F404" s="42">
        <v>45</v>
      </c>
      <c r="G404" s="43">
        <v>43.22</v>
      </c>
      <c r="H404" s="44">
        <v>45</v>
      </c>
      <c r="I404" s="45"/>
      <c r="J404" s="45"/>
      <c r="K404" s="57">
        <f t="shared" si="17"/>
        <v>45000</v>
      </c>
    </row>
    <row r="405" spans="2:11" s="46" customFormat="1" ht="18.75" customHeight="1">
      <c r="B405" s="40">
        <v>6171</v>
      </c>
      <c r="C405" s="41">
        <v>5162</v>
      </c>
      <c r="D405" s="41" t="s">
        <v>93</v>
      </c>
      <c r="E405" s="42">
        <v>70</v>
      </c>
      <c r="F405" s="42">
        <v>70</v>
      </c>
      <c r="G405" s="43">
        <v>75.58</v>
      </c>
      <c r="H405" s="44">
        <v>77</v>
      </c>
      <c r="I405" s="45"/>
      <c r="J405" s="45"/>
      <c r="K405" s="57">
        <f t="shared" si="17"/>
        <v>77000</v>
      </c>
    </row>
    <row r="406" spans="2:11" s="46" customFormat="1" ht="18.75" customHeight="1">
      <c r="B406" s="40">
        <v>6171</v>
      </c>
      <c r="C406" s="41">
        <v>5163</v>
      </c>
      <c r="D406" s="41" t="s">
        <v>107</v>
      </c>
      <c r="E406" s="42">
        <v>128</v>
      </c>
      <c r="F406" s="42">
        <v>128</v>
      </c>
      <c r="G406" s="43">
        <v>161.14</v>
      </c>
      <c r="H406" s="44">
        <v>127.6</v>
      </c>
      <c r="I406" s="45"/>
      <c r="J406" s="45"/>
      <c r="K406" s="57">
        <f t="shared" si="17"/>
        <v>127600</v>
      </c>
    </row>
    <row r="407" spans="2:11" s="46" customFormat="1" ht="18.75" customHeight="1">
      <c r="B407" s="40">
        <v>6171</v>
      </c>
      <c r="C407" s="41">
        <v>5165</v>
      </c>
      <c r="D407" s="41" t="s">
        <v>116</v>
      </c>
      <c r="E407" s="42">
        <v>3</v>
      </c>
      <c r="F407" s="42">
        <v>3</v>
      </c>
      <c r="G407" s="43">
        <v>4.03</v>
      </c>
      <c r="H407" s="44">
        <v>2</v>
      </c>
      <c r="I407" s="45"/>
      <c r="J407" s="45"/>
      <c r="K407" s="57">
        <f t="shared" si="17"/>
        <v>2000</v>
      </c>
    </row>
    <row r="408" spans="2:11" s="46" customFormat="1" ht="18.75" customHeight="1">
      <c r="B408" s="40">
        <v>6171</v>
      </c>
      <c r="C408" s="41">
        <v>5167</v>
      </c>
      <c r="D408" s="41" t="s">
        <v>102</v>
      </c>
      <c r="E408" s="42">
        <v>30</v>
      </c>
      <c r="F408" s="42">
        <v>30</v>
      </c>
      <c r="G408" s="43">
        <v>19.24</v>
      </c>
      <c r="H408" s="44">
        <v>20</v>
      </c>
      <c r="I408" s="45"/>
      <c r="J408" s="45"/>
      <c r="K408" s="57">
        <f t="shared" si="17"/>
        <v>20000</v>
      </c>
    </row>
    <row r="409" spans="2:11" s="46" customFormat="1" ht="18.75" customHeight="1">
      <c r="B409" s="40">
        <v>6171</v>
      </c>
      <c r="C409" s="41">
        <v>5169</v>
      </c>
      <c r="D409" s="41" t="s">
        <v>62</v>
      </c>
      <c r="E409" s="42">
        <v>230</v>
      </c>
      <c r="F409" s="42">
        <v>139.6</v>
      </c>
      <c r="G409" s="43">
        <v>116.79</v>
      </c>
      <c r="H409" s="44">
        <v>180</v>
      </c>
      <c r="I409" s="45"/>
      <c r="J409" s="45"/>
      <c r="K409" s="57">
        <f t="shared" si="17"/>
        <v>180000</v>
      </c>
    </row>
    <row r="410" spans="2:11" s="46" customFormat="1" ht="18.75" customHeight="1">
      <c r="B410" s="40">
        <v>6171</v>
      </c>
      <c r="C410" s="41">
        <v>5171</v>
      </c>
      <c r="D410" s="41" t="s">
        <v>64</v>
      </c>
      <c r="E410" s="42">
        <v>120</v>
      </c>
      <c r="F410" s="42">
        <v>120</v>
      </c>
      <c r="G410" s="43">
        <v>68.02</v>
      </c>
      <c r="H410" s="44">
        <v>110</v>
      </c>
      <c r="I410" s="45"/>
      <c r="J410" s="45"/>
      <c r="K410" s="57">
        <f t="shared" si="17"/>
        <v>110000</v>
      </c>
    </row>
    <row r="411" spans="2:11" s="46" customFormat="1" ht="18.75" customHeight="1">
      <c r="B411" s="40">
        <v>6171</v>
      </c>
      <c r="C411" s="41">
        <v>5172</v>
      </c>
      <c r="D411" s="41" t="s">
        <v>117</v>
      </c>
      <c r="E411" s="42">
        <v>25</v>
      </c>
      <c r="F411" s="42">
        <v>25</v>
      </c>
      <c r="G411" s="43">
        <v>90.63</v>
      </c>
      <c r="H411" s="44">
        <v>25</v>
      </c>
      <c r="I411" s="45"/>
      <c r="J411" s="45"/>
      <c r="K411" s="57">
        <f t="shared" si="17"/>
        <v>25000</v>
      </c>
    </row>
    <row r="412" spans="2:11" s="46" customFormat="1" ht="18.75" customHeight="1">
      <c r="B412" s="40">
        <v>6171</v>
      </c>
      <c r="C412" s="41">
        <v>5173</v>
      </c>
      <c r="D412" s="41" t="s">
        <v>83</v>
      </c>
      <c r="E412" s="42">
        <v>10</v>
      </c>
      <c r="F412" s="42">
        <v>10</v>
      </c>
      <c r="G412" s="43">
        <v>5.8</v>
      </c>
      <c r="H412" s="44">
        <v>8</v>
      </c>
      <c r="I412" s="45"/>
      <c r="J412" s="45"/>
      <c r="K412" s="57">
        <f t="shared" si="17"/>
        <v>8000</v>
      </c>
    </row>
    <row r="413" spans="2:11" s="46" customFormat="1" ht="18.75" customHeight="1">
      <c r="B413" s="40">
        <v>6171</v>
      </c>
      <c r="C413" s="41">
        <v>5175</v>
      </c>
      <c r="D413" s="41" t="s">
        <v>84</v>
      </c>
      <c r="E413" s="42">
        <v>30</v>
      </c>
      <c r="F413" s="42">
        <v>31.4</v>
      </c>
      <c r="G413" s="43">
        <v>34.77</v>
      </c>
      <c r="H413" s="44">
        <v>29</v>
      </c>
      <c r="I413" s="45"/>
      <c r="J413" s="45"/>
      <c r="K413" s="57">
        <f t="shared" si="17"/>
        <v>29000</v>
      </c>
    </row>
    <row r="414" spans="2:11" s="46" customFormat="1" ht="18.75" customHeight="1">
      <c r="B414" s="40">
        <v>6171</v>
      </c>
      <c r="C414" s="41">
        <v>5178</v>
      </c>
      <c r="D414" s="41" t="s">
        <v>118</v>
      </c>
      <c r="E414" s="42">
        <v>70</v>
      </c>
      <c r="F414" s="42">
        <v>70</v>
      </c>
      <c r="G414" s="43">
        <v>69.29</v>
      </c>
      <c r="H414" s="44">
        <v>69.3</v>
      </c>
      <c r="I414" s="45"/>
      <c r="J414" s="45"/>
      <c r="K414" s="57">
        <f t="shared" si="17"/>
        <v>69300</v>
      </c>
    </row>
    <row r="415" spans="2:11" s="46" customFormat="1" ht="18.75" customHeight="1">
      <c r="B415" s="40">
        <v>6171</v>
      </c>
      <c r="C415" s="41">
        <v>5192</v>
      </c>
      <c r="D415" s="41" t="s">
        <v>79</v>
      </c>
      <c r="E415" s="42">
        <v>0</v>
      </c>
      <c r="F415" s="42">
        <v>0</v>
      </c>
      <c r="G415" s="43">
        <v>60</v>
      </c>
      <c r="H415" s="44">
        <v>0</v>
      </c>
      <c r="I415" s="45"/>
      <c r="J415" s="45"/>
      <c r="K415" s="57">
        <f t="shared" si="17"/>
        <v>0</v>
      </c>
    </row>
    <row r="416" spans="2:11" s="46" customFormat="1" ht="18.75" customHeight="1">
      <c r="B416" s="40">
        <v>6171</v>
      </c>
      <c r="C416" s="41">
        <v>5194</v>
      </c>
      <c r="D416" s="41" t="s">
        <v>80</v>
      </c>
      <c r="E416" s="42">
        <v>8</v>
      </c>
      <c r="F416" s="42">
        <v>8</v>
      </c>
      <c r="G416" s="43">
        <v>10.23</v>
      </c>
      <c r="H416" s="44">
        <v>8</v>
      </c>
      <c r="I416" s="45"/>
      <c r="J416" s="45"/>
      <c r="K416" s="57">
        <f t="shared" si="17"/>
        <v>8000</v>
      </c>
    </row>
    <row r="417" spans="2:11" s="46" customFormat="1" ht="18.75" customHeight="1">
      <c r="B417" s="40">
        <v>6171</v>
      </c>
      <c r="C417" s="41">
        <v>5221</v>
      </c>
      <c r="D417" s="41" t="s">
        <v>148</v>
      </c>
      <c r="E417" s="42">
        <v>5</v>
      </c>
      <c r="F417" s="42">
        <v>5</v>
      </c>
      <c r="G417" s="43">
        <v>0</v>
      </c>
      <c r="H417" s="44">
        <v>5</v>
      </c>
      <c r="I417" s="45"/>
      <c r="J417" s="45"/>
      <c r="K417" s="57">
        <f t="shared" si="17"/>
        <v>5000</v>
      </c>
    </row>
    <row r="418" spans="2:11" s="46" customFormat="1" ht="18.75" customHeight="1">
      <c r="B418" s="40">
        <v>6171</v>
      </c>
      <c r="C418" s="41">
        <v>5222</v>
      </c>
      <c r="D418" s="41" t="s">
        <v>146</v>
      </c>
      <c r="E418" s="42">
        <v>50</v>
      </c>
      <c r="F418" s="42">
        <v>50</v>
      </c>
      <c r="G418" s="43">
        <v>74.38</v>
      </c>
      <c r="H418" s="44">
        <v>100</v>
      </c>
      <c r="I418" s="45"/>
      <c r="J418" s="45"/>
      <c r="K418" s="57">
        <f t="shared" si="17"/>
        <v>100000</v>
      </c>
    </row>
    <row r="419" spans="2:11" s="46" customFormat="1" ht="18.75" customHeight="1">
      <c r="B419" s="40">
        <v>6171</v>
      </c>
      <c r="C419" s="41">
        <v>5321</v>
      </c>
      <c r="D419" s="41" t="s">
        <v>149</v>
      </c>
      <c r="E419" s="42">
        <v>0</v>
      </c>
      <c r="F419" s="42">
        <v>0</v>
      </c>
      <c r="G419" s="43">
        <v>6</v>
      </c>
      <c r="H419" s="44">
        <v>0</v>
      </c>
      <c r="I419" s="45"/>
      <c r="J419" s="45"/>
      <c r="K419" s="57">
        <f t="shared" si="17"/>
        <v>0</v>
      </c>
    </row>
    <row r="420" spans="2:11" s="46" customFormat="1" ht="18.75" customHeight="1">
      <c r="B420" s="40">
        <v>6171</v>
      </c>
      <c r="C420" s="41">
        <v>5329</v>
      </c>
      <c r="D420" s="41" t="s">
        <v>150</v>
      </c>
      <c r="E420" s="42">
        <v>54</v>
      </c>
      <c r="F420" s="42">
        <v>54</v>
      </c>
      <c r="G420" s="43">
        <v>53.82</v>
      </c>
      <c r="H420" s="44">
        <v>50</v>
      </c>
      <c r="I420" s="45"/>
      <c r="J420" s="45"/>
      <c r="K420" s="57">
        <f t="shared" si="17"/>
        <v>50000</v>
      </c>
    </row>
    <row r="421" spans="2:11" s="46" customFormat="1" ht="18.75" customHeight="1">
      <c r="B421" s="40">
        <v>6171</v>
      </c>
      <c r="C421" s="41">
        <v>5361</v>
      </c>
      <c r="D421" s="41" t="s">
        <v>119</v>
      </c>
      <c r="E421" s="42">
        <v>12</v>
      </c>
      <c r="F421" s="42">
        <v>12</v>
      </c>
      <c r="G421" s="43">
        <v>2.4</v>
      </c>
      <c r="H421" s="44">
        <v>10</v>
      </c>
      <c r="I421" s="45"/>
      <c r="J421" s="45"/>
      <c r="K421" s="57">
        <f t="shared" si="17"/>
        <v>10000</v>
      </c>
    </row>
    <row r="422" spans="2:11" s="46" customFormat="1" ht="18.75" customHeight="1">
      <c r="B422" s="40">
        <v>6171</v>
      </c>
      <c r="C422" s="41">
        <v>5362</v>
      </c>
      <c r="D422" s="41" t="s">
        <v>120</v>
      </c>
      <c r="E422" s="42">
        <v>80</v>
      </c>
      <c r="F422" s="42">
        <v>10</v>
      </c>
      <c r="G422" s="43">
        <v>6.56</v>
      </c>
      <c r="H422" s="44">
        <v>15</v>
      </c>
      <c r="I422" s="45"/>
      <c r="J422" s="45"/>
      <c r="K422" s="57">
        <f t="shared" si="17"/>
        <v>15000</v>
      </c>
    </row>
    <row r="423" spans="2:11" s="46" customFormat="1" ht="18.75" customHeight="1">
      <c r="B423" s="40">
        <v>6171</v>
      </c>
      <c r="C423" s="41">
        <v>5499</v>
      </c>
      <c r="D423" s="41" t="s">
        <v>104</v>
      </c>
      <c r="E423" s="42">
        <v>0</v>
      </c>
      <c r="F423" s="42">
        <v>0</v>
      </c>
      <c r="G423" s="43">
        <v>82.67</v>
      </c>
      <c r="H423" s="44">
        <v>0</v>
      </c>
      <c r="I423" s="45"/>
      <c r="J423" s="45"/>
      <c r="K423" s="57">
        <f t="shared" si="17"/>
        <v>0</v>
      </c>
    </row>
    <row r="424" spans="2:11" s="46" customFormat="1" ht="18.75" customHeight="1">
      <c r="B424" s="40">
        <v>6171</v>
      </c>
      <c r="C424" s="41">
        <v>6119</v>
      </c>
      <c r="D424" s="41" t="s">
        <v>89</v>
      </c>
      <c r="E424" s="42">
        <v>100</v>
      </c>
      <c r="F424" s="42">
        <v>0</v>
      </c>
      <c r="G424" s="43">
        <v>0</v>
      </c>
      <c r="H424" s="44">
        <v>0</v>
      </c>
      <c r="I424" s="45"/>
      <c r="J424" s="45"/>
      <c r="K424" s="57">
        <f t="shared" si="17"/>
        <v>0</v>
      </c>
    </row>
    <row r="425" spans="2:11" s="46" customFormat="1" ht="18.75" customHeight="1">
      <c r="B425" s="40">
        <v>6171</v>
      </c>
      <c r="C425" s="41">
        <v>6122</v>
      </c>
      <c r="D425" s="41" t="s">
        <v>94</v>
      </c>
      <c r="E425" s="42">
        <v>0</v>
      </c>
      <c r="F425" s="42">
        <v>0</v>
      </c>
      <c r="G425" s="43">
        <v>56.88</v>
      </c>
      <c r="H425" s="44">
        <v>0</v>
      </c>
      <c r="I425" s="45"/>
      <c r="J425" s="45"/>
      <c r="K425" s="57">
        <f t="shared" si="17"/>
        <v>0</v>
      </c>
    </row>
    <row r="426" spans="2:11" s="93" customFormat="1" ht="18.75" customHeight="1">
      <c r="B426" s="138">
        <v>6171</v>
      </c>
      <c r="C426" s="139" t="s">
        <v>19</v>
      </c>
      <c r="D426" s="139" t="s">
        <v>55</v>
      </c>
      <c r="E426" s="140">
        <f>SUM(E391:E425)</f>
        <v>3856</v>
      </c>
      <c r="F426" s="140">
        <f>SUM(F391:F425)</f>
        <v>3598.2</v>
      </c>
      <c r="G426" s="141">
        <f>SUM(G391:G425)</f>
        <v>3963.94</v>
      </c>
      <c r="H426" s="142">
        <f>SUM(H391:H425)</f>
        <v>4160.9</v>
      </c>
      <c r="I426" s="92"/>
      <c r="J426" s="92"/>
      <c r="K426" s="161">
        <f t="shared" si="17"/>
        <v>4160899.9999999995</v>
      </c>
    </row>
    <row r="427" spans="2:11" s="117" customFormat="1" ht="18.75" customHeight="1">
      <c r="B427" s="118">
        <v>617</v>
      </c>
      <c r="C427" s="112" t="s">
        <v>21</v>
      </c>
      <c r="D427" s="112" t="s">
        <v>56</v>
      </c>
      <c r="E427" s="113">
        <f>E426</f>
        <v>3856</v>
      </c>
      <c r="F427" s="113">
        <f>F426</f>
        <v>3598.2</v>
      </c>
      <c r="G427" s="114">
        <f>G426</f>
        <v>3963.94</v>
      </c>
      <c r="H427" s="115">
        <f>H426</f>
        <v>4160.9</v>
      </c>
      <c r="I427" s="116"/>
      <c r="J427" s="116"/>
      <c r="K427" s="162">
        <f t="shared" si="17"/>
        <v>4160899.9999999995</v>
      </c>
    </row>
    <row r="428" spans="2:11" s="46" customFormat="1" ht="18.75" customHeight="1">
      <c r="B428" s="40">
        <v>6310</v>
      </c>
      <c r="C428" s="41">
        <v>5141</v>
      </c>
      <c r="D428" s="41" t="s">
        <v>121</v>
      </c>
      <c r="E428" s="42">
        <v>450</v>
      </c>
      <c r="F428" s="42">
        <v>450</v>
      </c>
      <c r="G428" s="43">
        <v>446.09</v>
      </c>
      <c r="H428" s="44">
        <v>400</v>
      </c>
      <c r="I428" s="45" t="s">
        <v>194</v>
      </c>
      <c r="J428" s="45"/>
      <c r="K428" s="57">
        <f t="shared" si="17"/>
        <v>400000</v>
      </c>
    </row>
    <row r="429" spans="2:11" s="46" customFormat="1" ht="18.75" customHeight="1">
      <c r="B429" s="40">
        <v>6310</v>
      </c>
      <c r="C429" s="41">
        <v>5163</v>
      </c>
      <c r="D429" s="41" t="s">
        <v>107</v>
      </c>
      <c r="E429" s="42">
        <v>50</v>
      </c>
      <c r="F429" s="42">
        <v>50</v>
      </c>
      <c r="G429" s="43">
        <v>43</v>
      </c>
      <c r="H429" s="44">
        <v>40</v>
      </c>
      <c r="I429" s="45"/>
      <c r="J429" s="45"/>
      <c r="K429" s="57">
        <f t="shared" si="17"/>
        <v>40000</v>
      </c>
    </row>
    <row r="430" spans="2:11" s="46" customFormat="1" ht="18.75" customHeight="1">
      <c r="B430" s="40">
        <v>6310</v>
      </c>
      <c r="C430" s="41">
        <v>5191</v>
      </c>
      <c r="D430" s="41" t="s">
        <v>122</v>
      </c>
      <c r="E430" s="42">
        <v>0</v>
      </c>
      <c r="F430" s="42">
        <v>0</v>
      </c>
      <c r="G430" s="43">
        <v>0.73</v>
      </c>
      <c r="H430" s="44">
        <v>0</v>
      </c>
      <c r="I430" s="45"/>
      <c r="J430" s="45"/>
      <c r="K430" s="57">
        <f t="shared" si="17"/>
        <v>0</v>
      </c>
    </row>
    <row r="431" spans="2:11" s="93" customFormat="1" ht="18.75" customHeight="1">
      <c r="B431" s="138">
        <v>6310</v>
      </c>
      <c r="C431" s="139" t="s">
        <v>19</v>
      </c>
      <c r="D431" s="139" t="s">
        <v>58</v>
      </c>
      <c r="E431" s="140">
        <f>SUM(E428:E430)</f>
        <v>500</v>
      </c>
      <c r="F431" s="140">
        <f>SUM(F428:F430)</f>
        <v>500</v>
      </c>
      <c r="G431" s="141">
        <f>SUM(G428:G430)</f>
        <v>489.82</v>
      </c>
      <c r="H431" s="142">
        <f>SUM(H428:H430)</f>
        <v>440</v>
      </c>
      <c r="I431" s="92"/>
      <c r="J431" s="92"/>
      <c r="K431" s="161">
        <f t="shared" si="17"/>
        <v>440000</v>
      </c>
    </row>
    <row r="432" spans="2:11" s="117" customFormat="1" ht="18.75" customHeight="1">
      <c r="B432" s="118">
        <v>631</v>
      </c>
      <c r="C432" s="112" t="s">
        <v>21</v>
      </c>
      <c r="D432" s="112" t="s">
        <v>58</v>
      </c>
      <c r="E432" s="113">
        <f>E431</f>
        <v>500</v>
      </c>
      <c r="F432" s="113">
        <f>F431</f>
        <v>500</v>
      </c>
      <c r="G432" s="114">
        <f>G431</f>
        <v>489.82</v>
      </c>
      <c r="H432" s="115">
        <f>H431</f>
        <v>440</v>
      </c>
      <c r="I432" s="116"/>
      <c r="J432" s="116"/>
      <c r="K432" s="158">
        <f t="shared" si="17"/>
        <v>440000</v>
      </c>
    </row>
    <row r="433" spans="2:11" s="46" customFormat="1" ht="18.75" customHeight="1">
      <c r="B433" s="40">
        <v>6330</v>
      </c>
      <c r="C433" s="41">
        <v>5342</v>
      </c>
      <c r="D433" s="41" t="s">
        <v>123</v>
      </c>
      <c r="E433" s="42">
        <v>0</v>
      </c>
      <c r="F433" s="42">
        <v>0</v>
      </c>
      <c r="G433" s="43">
        <v>133.01</v>
      </c>
      <c r="H433" s="44">
        <v>0</v>
      </c>
      <c r="I433" s="45"/>
      <c r="J433" s="45"/>
      <c r="K433" s="57">
        <f t="shared" si="17"/>
        <v>0</v>
      </c>
    </row>
    <row r="434" spans="2:11" s="46" customFormat="1" ht="18.75" customHeight="1">
      <c r="B434" s="40">
        <v>6330</v>
      </c>
      <c r="C434" s="41">
        <v>5345</v>
      </c>
      <c r="D434" s="41" t="s">
        <v>124</v>
      </c>
      <c r="E434" s="42">
        <v>0</v>
      </c>
      <c r="F434" s="42">
        <v>0</v>
      </c>
      <c r="G434" s="43">
        <v>4906</v>
      </c>
      <c r="H434" s="44">
        <v>0</v>
      </c>
      <c r="I434" s="45"/>
      <c r="J434" s="45"/>
      <c r="K434" s="57">
        <f t="shared" si="17"/>
        <v>0</v>
      </c>
    </row>
    <row r="435" spans="2:11" s="93" customFormat="1" ht="18.75" customHeight="1">
      <c r="B435" s="138">
        <v>6330</v>
      </c>
      <c r="C435" s="139" t="s">
        <v>19</v>
      </c>
      <c r="D435" s="139" t="s">
        <v>125</v>
      </c>
      <c r="E435" s="140">
        <f>SUM(E433:E434)</f>
        <v>0</v>
      </c>
      <c r="F435" s="140">
        <f>SUM(F433:F434)</f>
        <v>0</v>
      </c>
      <c r="G435" s="141">
        <f>SUM(G433:G434)</f>
        <v>5039.01</v>
      </c>
      <c r="H435" s="142">
        <f>SUM(H433:H434)</f>
        <v>0</v>
      </c>
      <c r="I435" s="92"/>
      <c r="J435" s="92"/>
      <c r="K435" s="161">
        <f t="shared" si="17"/>
        <v>0</v>
      </c>
    </row>
    <row r="436" spans="2:11" s="117" customFormat="1" ht="18.75" customHeight="1">
      <c r="B436" s="118">
        <v>633</v>
      </c>
      <c r="C436" s="112" t="s">
        <v>21</v>
      </c>
      <c r="D436" s="112" t="s">
        <v>125</v>
      </c>
      <c r="E436" s="113">
        <f>E435</f>
        <v>0</v>
      </c>
      <c r="F436" s="113">
        <f>F435</f>
        <v>0</v>
      </c>
      <c r="G436" s="114">
        <f>G435</f>
        <v>5039.01</v>
      </c>
      <c r="H436" s="115">
        <f>H435</f>
        <v>0</v>
      </c>
      <c r="I436" s="116"/>
      <c r="J436" s="116"/>
      <c r="K436" s="162">
        <f t="shared" si="17"/>
        <v>0</v>
      </c>
    </row>
    <row r="437" spans="2:11" s="46" customFormat="1" ht="18.75" customHeight="1">
      <c r="B437" s="40">
        <v>6399</v>
      </c>
      <c r="C437" s="41">
        <v>5362</v>
      </c>
      <c r="D437" s="41" t="s">
        <v>120</v>
      </c>
      <c r="E437" s="42">
        <v>354.1</v>
      </c>
      <c r="F437" s="42">
        <v>354.1</v>
      </c>
      <c r="G437" s="43">
        <v>354.12</v>
      </c>
      <c r="H437" s="44">
        <v>355</v>
      </c>
      <c r="I437" s="45"/>
      <c r="J437" s="45"/>
      <c r="K437" s="57">
        <f t="shared" si="17"/>
        <v>355000</v>
      </c>
    </row>
    <row r="438" spans="2:11" s="93" customFormat="1" ht="18.75" customHeight="1">
      <c r="B438" s="138">
        <v>6399</v>
      </c>
      <c r="C438" s="139" t="s">
        <v>19</v>
      </c>
      <c r="D438" s="139" t="s">
        <v>126</v>
      </c>
      <c r="E438" s="140">
        <f>E437</f>
        <v>354.1</v>
      </c>
      <c r="F438" s="140">
        <f>F437</f>
        <v>354.1</v>
      </c>
      <c r="G438" s="141">
        <f>G437</f>
        <v>354.12</v>
      </c>
      <c r="H438" s="142">
        <f>H437</f>
        <v>355</v>
      </c>
      <c r="I438" s="92"/>
      <c r="J438" s="92"/>
      <c r="K438" s="161">
        <f t="shared" si="17"/>
        <v>355000</v>
      </c>
    </row>
    <row r="439" spans="2:11" s="117" customFormat="1" ht="18.75" customHeight="1">
      <c r="B439" s="118">
        <v>639</v>
      </c>
      <c r="C439" s="112" t="s">
        <v>21</v>
      </c>
      <c r="D439" s="112" t="s">
        <v>126</v>
      </c>
      <c r="E439" s="113">
        <f>E437</f>
        <v>354.1</v>
      </c>
      <c r="F439" s="113">
        <f>F437</f>
        <v>354.1</v>
      </c>
      <c r="G439" s="114">
        <f>G437</f>
        <v>354.12</v>
      </c>
      <c r="H439" s="115">
        <f>H437</f>
        <v>355</v>
      </c>
      <c r="I439" s="116"/>
      <c r="J439" s="116"/>
      <c r="K439" s="162">
        <f t="shared" si="17"/>
        <v>355000</v>
      </c>
    </row>
    <row r="440" spans="2:11" s="81" customFormat="1" ht="18.75" customHeight="1">
      <c r="B440" s="82"/>
      <c r="C440" s="83"/>
      <c r="D440" s="83"/>
      <c r="E440" s="84"/>
      <c r="F440" s="84"/>
      <c r="G440" s="85"/>
      <c r="H440" s="86"/>
      <c r="I440" s="80"/>
      <c r="J440" s="80"/>
      <c r="K440" s="57">
        <f t="shared" si="17"/>
        <v>0</v>
      </c>
    </row>
    <row r="441" spans="2:11" s="93" customFormat="1" ht="18.75" customHeight="1">
      <c r="B441" s="87"/>
      <c r="C441" s="88" t="s">
        <v>135</v>
      </c>
      <c r="D441" s="88" t="s">
        <v>186</v>
      </c>
      <c r="E441" s="89">
        <f>E449-E446</f>
        <v>16127.1</v>
      </c>
      <c r="F441" s="89">
        <f>F449-F446</f>
        <v>17933.37</v>
      </c>
      <c r="G441" s="90">
        <f>G449-G446</f>
        <v>21978.033</v>
      </c>
      <c r="H441" s="91">
        <f>H449-H446</f>
        <v>15408.000000000002</v>
      </c>
      <c r="I441" s="92"/>
      <c r="J441" s="92"/>
      <c r="K441" s="157">
        <f t="shared" si="17"/>
        <v>15408000.000000002</v>
      </c>
    </row>
    <row r="442" spans="2:11" s="81" customFormat="1" ht="18.75" customHeight="1">
      <c r="B442" s="82"/>
      <c r="C442" s="83"/>
      <c r="D442" s="83"/>
      <c r="E442" s="84"/>
      <c r="F442" s="84"/>
      <c r="G442" s="85"/>
      <c r="H442" s="86"/>
      <c r="I442" s="80"/>
      <c r="J442" s="80"/>
      <c r="K442" s="57">
        <f t="shared" si="17"/>
        <v>0</v>
      </c>
    </row>
    <row r="443" spans="2:11" s="81" customFormat="1" ht="18.75" customHeight="1">
      <c r="B443" s="82"/>
      <c r="C443" s="83"/>
      <c r="D443" s="83"/>
      <c r="E443" s="84"/>
      <c r="F443" s="84"/>
      <c r="G443" s="85"/>
      <c r="H443" s="86"/>
      <c r="I443" s="80"/>
      <c r="J443" s="80"/>
      <c r="K443" s="57">
        <f t="shared" si="17"/>
        <v>0</v>
      </c>
    </row>
    <row r="444" spans="2:11" s="46" customFormat="1" ht="18.75" customHeight="1">
      <c r="B444" s="40"/>
      <c r="C444" s="41">
        <v>8124</v>
      </c>
      <c r="D444" s="41" t="s">
        <v>134</v>
      </c>
      <c r="E444" s="42">
        <v>1236.4</v>
      </c>
      <c r="F444" s="42">
        <v>1236.4</v>
      </c>
      <c r="G444" s="43">
        <v>1136.2</v>
      </c>
      <c r="H444" s="44">
        <v>1324.4</v>
      </c>
      <c r="I444" s="45" t="s">
        <v>185</v>
      </c>
      <c r="J444" s="45"/>
      <c r="K444" s="57">
        <f t="shared" si="17"/>
        <v>1324400</v>
      </c>
    </row>
    <row r="445" spans="2:11" s="46" customFormat="1" ht="18.75" customHeight="1">
      <c r="B445" s="40"/>
      <c r="C445" s="41">
        <v>8124</v>
      </c>
      <c r="D445" s="41" t="s">
        <v>134</v>
      </c>
      <c r="E445" s="42"/>
      <c r="F445" s="42"/>
      <c r="G445" s="43"/>
      <c r="H445" s="44">
        <v>1358</v>
      </c>
      <c r="I445" s="45" t="s">
        <v>188</v>
      </c>
      <c r="J445" s="45"/>
      <c r="K445" s="57">
        <f t="shared" si="17"/>
        <v>1358000</v>
      </c>
    </row>
    <row r="446" spans="2:11" s="117" customFormat="1" ht="18.75" customHeight="1">
      <c r="B446" s="111" t="s">
        <v>132</v>
      </c>
      <c r="C446" s="112" t="s">
        <v>21</v>
      </c>
      <c r="D446" s="129" t="s">
        <v>134</v>
      </c>
      <c r="E446" s="113">
        <f>SUM(E444:E445)</f>
        <v>1236.4</v>
      </c>
      <c r="F446" s="113">
        <f>SUM(F444:F445)</f>
        <v>1236.4</v>
      </c>
      <c r="G446" s="130">
        <f>SUM(G444:G445)</f>
        <v>1136.2</v>
      </c>
      <c r="H446" s="115">
        <f>SUM(H444:H445)</f>
        <v>2682.4</v>
      </c>
      <c r="I446" s="116"/>
      <c r="J446" s="116"/>
      <c r="K446" s="162">
        <f t="shared" si="17"/>
        <v>2682400</v>
      </c>
    </row>
    <row r="447" spans="2:11" s="46" customFormat="1" ht="18.75" customHeight="1">
      <c r="B447" s="40"/>
      <c r="C447" s="41"/>
      <c r="D447" s="41"/>
      <c r="E447" s="42"/>
      <c r="F447" s="42"/>
      <c r="G447" s="43"/>
      <c r="H447" s="44"/>
      <c r="I447" s="45"/>
      <c r="J447" s="45"/>
      <c r="K447" s="57">
        <f t="shared" si="17"/>
        <v>0</v>
      </c>
    </row>
    <row r="448" spans="2:11" s="39" customFormat="1" ht="18.75" customHeight="1">
      <c r="B448" s="60"/>
      <c r="C448" s="61"/>
      <c r="D448" s="61"/>
      <c r="E448" s="62"/>
      <c r="F448" s="62"/>
      <c r="G448" s="63"/>
      <c r="H448" s="64"/>
      <c r="I448" s="38"/>
      <c r="J448" s="38"/>
      <c r="K448" s="57">
        <f t="shared" si="17"/>
        <v>0</v>
      </c>
    </row>
    <row r="449" spans="2:11" s="93" customFormat="1" ht="18.75" customHeight="1">
      <c r="B449" s="87"/>
      <c r="C449" s="88" t="s">
        <v>135</v>
      </c>
      <c r="D449" s="88" t="s">
        <v>187</v>
      </c>
      <c r="E449" s="89">
        <f>E162+E167+E172+E175+E180+E198+E202+E219+E222+E229+E245+E249+E252+E266+E306+E312+E324+E329+E332+E349+E363+E385+E427+E432+E436+E439+E446</f>
        <v>17363.5</v>
      </c>
      <c r="F449" s="89">
        <f>F162+F167+F172+F175+F180+F198+F202+F219+F222+F229+F245+F249+F252+F266+F306+F312+F324+F329+F332+F349+F363+F385+F427+F432+F436+F439+F446</f>
        <v>19169.77</v>
      </c>
      <c r="G449" s="90">
        <f>G162+G167+G172+G175+G180+G198+G202+G219+G222+G229+G245+G249+G252+G266+G306+G312+G324+G329+G332+G349+G363+G385+G427+G432+G436+G439+G446</f>
        <v>23114.233</v>
      </c>
      <c r="H449" s="91">
        <f>H162+H167+H172+H175+H180+H198+H202+H219+H222+H229+H245+H249+H252+H266+H306+H312+H324+H329+H332+H349+H363+H385+H427+H432+H436+H439+H446</f>
        <v>18090.4</v>
      </c>
      <c r="I449" s="92"/>
      <c r="J449" s="92"/>
      <c r="K449" s="157">
        <f t="shared" si="17"/>
        <v>18090400</v>
      </c>
    </row>
    <row r="450" spans="2:11" s="46" customFormat="1" ht="18.75" customHeight="1">
      <c r="B450" s="40"/>
      <c r="C450" s="41"/>
      <c r="D450" s="41"/>
      <c r="E450" s="41"/>
      <c r="F450" s="41"/>
      <c r="G450" s="94"/>
      <c r="H450" s="44"/>
      <c r="I450" s="45"/>
      <c r="J450" s="45"/>
      <c r="K450" s="57">
        <f t="shared" si="17"/>
        <v>0</v>
      </c>
    </row>
    <row r="451" spans="2:11" s="46" customFormat="1" ht="18.75" customHeight="1">
      <c r="B451" s="40"/>
      <c r="C451" s="41"/>
      <c r="D451" s="41"/>
      <c r="E451" s="41"/>
      <c r="F451" s="41"/>
      <c r="G451" s="94"/>
      <c r="H451" s="44"/>
      <c r="I451" s="45"/>
      <c r="J451" s="45"/>
      <c r="K451" s="57">
        <f t="shared" si="17"/>
        <v>0</v>
      </c>
    </row>
    <row r="452" spans="2:11" s="39" customFormat="1" ht="18.75" customHeight="1">
      <c r="B452" s="95"/>
      <c r="C452" s="96"/>
      <c r="D452" s="96" t="s">
        <v>129</v>
      </c>
      <c r="E452" s="97">
        <f>E124-E449</f>
        <v>0</v>
      </c>
      <c r="F452" s="97">
        <f>F124-F449</f>
        <v>0</v>
      </c>
      <c r="G452" s="98">
        <f>G124-G449</f>
        <v>-389.34300000000076</v>
      </c>
      <c r="H452" s="99">
        <f>H124-H449</f>
        <v>0</v>
      </c>
      <c r="I452" s="38"/>
      <c r="J452" s="38"/>
      <c r="K452" s="156">
        <f t="shared" si="17"/>
        <v>0</v>
      </c>
    </row>
    <row r="453" spans="2:11" s="46" customFormat="1" ht="18.75" customHeight="1" thickBot="1">
      <c r="B453" s="100"/>
      <c r="C453" s="101"/>
      <c r="D453" s="101"/>
      <c r="E453" s="101"/>
      <c r="F453" s="101"/>
      <c r="G453" s="102"/>
      <c r="H453" s="103"/>
      <c r="I453" s="45"/>
      <c r="J453" s="45"/>
      <c r="K453" s="57">
        <f t="shared" si="17"/>
        <v>0</v>
      </c>
    </row>
    <row r="454" spans="2:11" ht="18.75" customHeight="1" thickBot="1">
      <c r="B454" s="28"/>
      <c r="C454" s="28"/>
      <c r="D454" s="28"/>
      <c r="E454" s="28"/>
      <c r="F454" s="28"/>
      <c r="G454" s="28"/>
      <c r="H454" s="29"/>
      <c r="K454" s="29"/>
    </row>
    <row r="455" spans="2:11" ht="18.75" customHeight="1">
      <c r="B455" s="147"/>
      <c r="C455" s="148"/>
      <c r="D455" s="149"/>
      <c r="E455" s="18"/>
      <c r="F455" s="18"/>
      <c r="G455" s="27"/>
      <c r="H455" s="19"/>
      <c r="K455" s="19"/>
    </row>
    <row r="456" spans="2:11" s="4" customFormat="1" ht="18.75" customHeight="1">
      <c r="B456" s="150"/>
      <c r="C456" s="151"/>
      <c r="D456" s="152" t="s">
        <v>136</v>
      </c>
      <c r="E456" s="8">
        <f>(E414+E428+E444)*100/(E17+E124-E117-E100-E82-(SUM(E27:E37)))</f>
        <v>10.381412283449674</v>
      </c>
      <c r="F456" s="8">
        <f>(F414+F428+F444)*100/(F17+F124-F117-F100-F82-(SUM(F27:F37)))</f>
        <v>10.01442524246381</v>
      </c>
      <c r="G456" s="10">
        <f>(G414+G428+G444)*100/(G17+G124-G117-G100-G82-(SUM(G27:G37)))</f>
        <v>8.988029058525752</v>
      </c>
      <c r="H456" s="11">
        <f>(H414+H428+H444)*100/(H17+H124-H117-H100-H82-(SUM(H27:H37)))</f>
        <v>9.602762460517159</v>
      </c>
      <c r="I456" s="16"/>
      <c r="J456" s="16"/>
      <c r="K456" s="11">
        <f>(K414+K428+K444)*100/(K17+K124-K117-K100-K82-(SUM(K27:K37)))</f>
        <v>9.602762460517159</v>
      </c>
    </row>
    <row r="457" spans="2:11" ht="18.75" customHeight="1" thickBot="1">
      <c r="B457" s="153"/>
      <c r="C457" s="154"/>
      <c r="D457" s="155"/>
      <c r="E457" s="7"/>
      <c r="F457" s="7"/>
      <c r="G457" s="9"/>
      <c r="H457" s="26"/>
      <c r="K457" s="26"/>
    </row>
    <row r="458" ht="18.75" customHeight="1"/>
    <row r="460" spans="3:4" ht="12.75">
      <c r="C460" t="s">
        <v>160</v>
      </c>
      <c r="D460" t="s">
        <v>161</v>
      </c>
    </row>
    <row r="461" spans="3:4" ht="12.75">
      <c r="C461" t="s">
        <v>162</v>
      </c>
      <c r="D461" t="s">
        <v>177</v>
      </c>
    </row>
    <row r="462" spans="3:4" ht="12.75">
      <c r="C462" t="s">
        <v>163</v>
      </c>
      <c r="D462" t="s">
        <v>171</v>
      </c>
    </row>
    <row r="463" spans="3:4" ht="12.75">
      <c r="C463" t="s">
        <v>164</v>
      </c>
      <c r="D463" t="s">
        <v>167</v>
      </c>
    </row>
    <row r="464" spans="3:4" ht="12.75">
      <c r="C464" t="s">
        <v>165</v>
      </c>
      <c r="D464" t="s">
        <v>168</v>
      </c>
    </row>
    <row r="465" spans="3:4" ht="12.75">
      <c r="C465" t="s">
        <v>169</v>
      </c>
      <c r="D465" t="s">
        <v>184</v>
      </c>
    </row>
    <row r="466" spans="3:4" ht="12.75">
      <c r="C466" t="s">
        <v>166</v>
      </c>
      <c r="D466" t="s">
        <v>170</v>
      </c>
    </row>
    <row r="467" spans="3:5" ht="12.75">
      <c r="C467" t="s">
        <v>185</v>
      </c>
      <c r="D467" t="s">
        <v>189</v>
      </c>
      <c r="E467" s="3"/>
    </row>
    <row r="468" spans="3:4" ht="12.75">
      <c r="C468" t="s">
        <v>188</v>
      </c>
      <c r="D468" t="s">
        <v>190</v>
      </c>
    </row>
    <row r="469" spans="3:4" ht="12.75">
      <c r="C469" t="s">
        <v>192</v>
      </c>
      <c r="D469" t="s">
        <v>193</v>
      </c>
    </row>
    <row r="470" spans="3:4" ht="12.75">
      <c r="C470" t="s">
        <v>194</v>
      </c>
      <c r="D470" t="s">
        <v>195</v>
      </c>
    </row>
    <row r="472" spans="3:4" ht="12.75">
      <c r="C472" s="1"/>
      <c r="D472" s="1" t="s">
        <v>172</v>
      </c>
    </row>
    <row r="473" spans="4:5" ht="12.75">
      <c r="D473" t="s">
        <v>176</v>
      </c>
      <c r="E473" s="2">
        <v>240</v>
      </c>
    </row>
    <row r="474" spans="4:5" ht="12.75">
      <c r="D474" t="s">
        <v>175</v>
      </c>
      <c r="E474" s="2">
        <v>248</v>
      </c>
    </row>
    <row r="475" spans="4:5" ht="12.75">
      <c r="D475" t="s">
        <v>174</v>
      </c>
      <c r="E475" s="2">
        <v>636</v>
      </c>
    </row>
    <row r="476" spans="4:5" ht="12.75">
      <c r="D476" t="s">
        <v>173</v>
      </c>
      <c r="E476" s="2">
        <v>200.4</v>
      </c>
    </row>
    <row r="477" ht="12.75">
      <c r="E477" s="17" t="s">
        <v>200</v>
      </c>
    </row>
    <row r="478" ht="12.75">
      <c r="E478" s="2">
        <f>SUM(E473:E476)</f>
        <v>1324.4</v>
      </c>
    </row>
  </sheetData>
  <sheetProtection/>
  <mergeCells count="49">
    <mergeCell ref="K315:K316"/>
    <mergeCell ref="K388:K389"/>
    <mergeCell ref="C388:C389"/>
    <mergeCell ref="D388:D389"/>
    <mergeCell ref="E388:E389"/>
    <mergeCell ref="F388:F389"/>
    <mergeCell ref="G388:G389"/>
    <mergeCell ref="H315:H316"/>
    <mergeCell ref="D315:D316"/>
    <mergeCell ref="E315:E316"/>
    <mergeCell ref="B388:B389"/>
    <mergeCell ref="H388:H389"/>
    <mergeCell ref="B315:B316"/>
    <mergeCell ref="C315:C316"/>
    <mergeCell ref="F315:F316"/>
    <mergeCell ref="G315:G316"/>
    <mergeCell ref="K9:K10"/>
    <mergeCell ref="K76:K77"/>
    <mergeCell ref="K157:K158"/>
    <mergeCell ref="K232:K233"/>
    <mergeCell ref="G232:G233"/>
    <mergeCell ref="H9:H10"/>
    <mergeCell ref="E157:E158"/>
    <mergeCell ref="B232:B233"/>
    <mergeCell ref="C232:C233"/>
    <mergeCell ref="B157:B158"/>
    <mergeCell ref="C157:C158"/>
    <mergeCell ref="D157:D158"/>
    <mergeCell ref="H232:H233"/>
    <mergeCell ref="C9:C10"/>
    <mergeCell ref="D3:F4"/>
    <mergeCell ref="D232:D233"/>
    <mergeCell ref="E232:E233"/>
    <mergeCell ref="F232:F233"/>
    <mergeCell ref="B9:B10"/>
    <mergeCell ref="D9:D10"/>
    <mergeCell ref="G9:G10"/>
    <mergeCell ref="E9:E10"/>
    <mergeCell ref="F9:F10"/>
    <mergeCell ref="H157:H158"/>
    <mergeCell ref="F157:F158"/>
    <mergeCell ref="G157:G158"/>
    <mergeCell ref="G76:G77"/>
    <mergeCell ref="F76:F77"/>
    <mergeCell ref="B76:B77"/>
    <mergeCell ref="C76:C77"/>
    <mergeCell ref="H76:H77"/>
    <mergeCell ref="E76:E77"/>
    <mergeCell ref="D76:D77"/>
  </mergeCells>
  <printOptions/>
  <pageMargins left="0.75" right="0.75" top="0.86" bottom="0.8" header="0.4921259845" footer="0.4921259845"/>
  <pageSetup horizontalDpi="600" verticalDpi="600" orientation="portrait" paperSize="9" scale="44" r:id="rId1"/>
  <rowBreaks count="6" manualBreakCount="6">
    <brk id="74" max="255" man="1"/>
    <brk id="153" max="255" man="1"/>
    <brk id="230" max="255" man="1"/>
    <brk id="313" max="255" man="1"/>
    <brk id="386" max="255" man="1"/>
    <brk id="47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dt022174</dc:creator>
  <cp:keywords/>
  <dc:description/>
  <cp:lastModifiedBy>Maresova</cp:lastModifiedBy>
  <cp:lastPrinted>2012-02-22T09:59:43Z</cp:lastPrinted>
  <dcterms:created xsi:type="dcterms:W3CDTF">2006-12-12T07:46:54Z</dcterms:created>
  <dcterms:modified xsi:type="dcterms:W3CDTF">2012-03-07T08:53:37Z</dcterms:modified>
  <cp:category/>
  <cp:version/>
  <cp:contentType/>
  <cp:contentStatus/>
</cp:coreProperties>
</file>